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99.119\子育て支援課\2-1【新】子育て支援課（2025年度～）\01【2025年度～】子育て支援課\50事業\50放課後児童健全育成事業等\20_放課後児童クラブ\【令和７年度】\17_公募関連\屋部小校区（公募関連）\03_ホームページ公開資料\ホームページ掲載用\03_申請様式等\"/>
    </mc:Choice>
  </mc:AlternateContent>
  <xr:revisionPtr revIDLastSave="0" documentId="13_ncr:1_{6A6E280E-8ECE-4FBE-B991-2A62D2262E8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（様式第４号）収支計画書" sheetId="5" r:id="rId1"/>
    <sheet name="補助金総括表" sheetId="2" r:id="rId2"/>
  </sheets>
  <definedNames>
    <definedName name="as" localSheetId="0">#REF!</definedName>
    <definedName name="as">#REF!</definedName>
    <definedName name="por1c1r28c13rtp">#REF!</definedName>
    <definedName name="_xlnm.Print_Area" localSheetId="0">'（様式第４号）収支計画書'!$A$1:$K$61</definedName>
    <definedName name="_xlnm.Print_Area" localSheetId="1">補助金総括表!$A$1:$P$39</definedName>
    <definedName name="あｓ" localSheetId="0">#REF!</definedName>
    <definedName name="あｓ">#REF!</definedName>
    <definedName name="ああ">#REF!</definedName>
    <definedName name="運営報告書28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9" i="5" l="1"/>
  <c r="G18" i="5"/>
  <c r="G17" i="5"/>
  <c r="G14" i="5"/>
  <c r="K59" i="5" l="1"/>
  <c r="G59" i="5"/>
  <c r="K53" i="5"/>
  <c r="K40" i="5"/>
  <c r="G40" i="5"/>
  <c r="K27" i="5"/>
  <c r="G27" i="5"/>
  <c r="K19" i="5"/>
  <c r="K60" i="5" l="1"/>
  <c r="K28" i="5"/>
  <c r="G60" i="5"/>
  <c r="Q20" i="2"/>
  <c r="O11" i="2" s="1"/>
  <c r="M11" i="2" s="1"/>
  <c r="E7" i="2" s="1"/>
  <c r="G10" i="5" s="1"/>
  <c r="M6" i="2"/>
  <c r="M9" i="2"/>
  <c r="M8" i="2"/>
  <c r="M7" i="2"/>
  <c r="T22" i="2" l="1"/>
  <c r="S22" i="2"/>
  <c r="T21" i="2"/>
  <c r="S21" i="2"/>
  <c r="F19" i="2"/>
  <c r="T18" i="2"/>
  <c r="S18" i="2"/>
  <c r="T17" i="2"/>
  <c r="S17" i="2"/>
  <c r="F16" i="2"/>
  <c r="F15" i="2"/>
  <c r="F14" i="2"/>
  <c r="F10" i="2"/>
  <c r="G13" i="5" s="1"/>
  <c r="M10" i="2"/>
  <c r="E6" i="2" s="1"/>
  <c r="G9" i="5" s="1"/>
  <c r="U22" i="2" l="1"/>
  <c r="U18" i="2"/>
  <c r="U17" i="2"/>
  <c r="U21" i="2"/>
  <c r="U23" i="2" l="1"/>
  <c r="Q19" i="2" s="1"/>
  <c r="O13" i="2" s="1"/>
  <c r="M13" i="2" s="1"/>
  <c r="E9" i="2" s="1"/>
  <c r="G11" i="5" s="1"/>
  <c r="Q17" i="2"/>
  <c r="O12" i="2" s="1"/>
  <c r="M12" i="2" s="1"/>
  <c r="E8" i="2" s="1"/>
  <c r="G12" i="5" s="1"/>
  <c r="U19" i="2"/>
  <c r="G21" i="5" l="1"/>
  <c r="G28" i="5" s="1"/>
  <c r="E62" i="5" s="1"/>
  <c r="F6" i="2"/>
  <c r="F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高良 若菜</author>
    <author>桃原 男</author>
    <author>19PC-309</author>
    <author>kadena</author>
  </authors>
  <commentList>
    <comment ref="B2" authorId="0" shapeId="0" xr:uid="{00000000-0006-0000-01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色つき部分のみ入力してください。</t>
        </r>
      </text>
    </comment>
    <comment ref="E6" authorId="1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
基本額表の児童数を入力すると自動的に入力されます。
</t>
        </r>
      </text>
    </comment>
    <comment ref="J6" authorId="2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緑風放課後児童クラブの定員は約40名のため、
「児童数」は「36人～45人」の入力欄に『40』と入力してください。</t>
        </r>
      </text>
    </comment>
    <comment ref="O11" authorId="1" shapeId="0" xr:uid="{00000000-0006-0000-0100-000004000000}">
      <text>
        <r>
          <rPr>
            <sz val="14"/>
            <color indexed="81"/>
            <rFont val="ＭＳ Ｐゴシック"/>
            <family val="3"/>
            <charset val="128"/>
          </rPr>
          <t xml:space="preserve">
開所日数と開所時間を入力すると、自動的に入力されます。</t>
        </r>
      </text>
    </comment>
    <comment ref="E13" authorId="3" shapeId="0" xr:uid="{00000000-0006-0000-0100-000005000000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D・F・G・I欄は
プルダウンメニューから選択してください。</t>
        </r>
      </text>
    </comment>
    <comment ref="E14" authorId="3" shapeId="0" xr:uid="{00000000-0006-0000-0100-000006000000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D・F・G・I欄は
プルダウンメニューから選択してください。</t>
        </r>
      </text>
    </comment>
  </commentList>
</comments>
</file>

<file path=xl/sharedStrings.xml><?xml version="1.0" encoding="utf-8"?>
<sst xmlns="http://schemas.openxmlformats.org/spreadsheetml/2006/main" count="230" uniqueCount="196">
  <si>
    <t>放課後児童健全育成事業（算定）</t>
    <rPh sb="12" eb="14">
      <t>サンテイ</t>
    </rPh>
    <phoneticPr fontId="3"/>
  </si>
  <si>
    <t>表1</t>
    <rPh sb="0" eb="1">
      <t>ヒョウ</t>
    </rPh>
    <phoneticPr fontId="3"/>
  </si>
  <si>
    <t>基本額表</t>
    <rPh sb="0" eb="2">
      <t>キホン</t>
    </rPh>
    <rPh sb="2" eb="3">
      <t>ガク</t>
    </rPh>
    <rPh sb="3" eb="4">
      <t>ヒョウ</t>
    </rPh>
    <phoneticPr fontId="3"/>
  </si>
  <si>
    <t>250日以上開設</t>
    <rPh sb="3" eb="4">
      <t>ニチ</t>
    </rPh>
    <rPh sb="4" eb="6">
      <t>イジョウ</t>
    </rPh>
    <rPh sb="6" eb="8">
      <t>カイセツ</t>
    </rPh>
    <phoneticPr fontId="3"/>
  </si>
  <si>
    <t>区分</t>
    <rPh sb="0" eb="2">
      <t>クブン</t>
    </rPh>
    <phoneticPr fontId="3"/>
  </si>
  <si>
    <t>名称</t>
    <rPh sb="0" eb="2">
      <t>メイショウ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</si>
  <si>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</si>
  <si>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合計</t>
    <rPh sb="0" eb="2">
      <t>ゴウケイ</t>
    </rPh>
    <phoneticPr fontId="3"/>
  </si>
  <si>
    <t xml:space="preserve">   Ａ  　基本単価</t>
    <phoneticPr fontId="3"/>
  </si>
  <si>
    <t>支援の単位</t>
    <rPh sb="0" eb="2">
      <t>シエン</t>
    </rPh>
    <rPh sb="3" eb="5">
      <t>タンイ</t>
    </rPh>
    <phoneticPr fontId="3"/>
  </si>
  <si>
    <t>児童数</t>
    <rPh sb="0" eb="2">
      <t>ジドウ</t>
    </rPh>
    <rPh sb="2" eb="3">
      <t>スウ</t>
    </rPh>
    <phoneticPr fontId="3"/>
  </si>
  <si>
    <t>計算式</t>
    <rPh sb="0" eb="2">
      <t>ケイサン</t>
    </rPh>
    <rPh sb="2" eb="3">
      <t>シキ</t>
    </rPh>
    <phoneticPr fontId="3"/>
  </si>
  <si>
    <t>基本額</t>
    <rPh sb="0" eb="2">
      <t>キホン</t>
    </rPh>
    <rPh sb="2" eb="3">
      <t>ガク</t>
    </rPh>
    <phoneticPr fontId="3"/>
  </si>
  <si>
    <t>対象経費（特定分）</t>
    <phoneticPr fontId="3"/>
  </si>
  <si>
    <t>①放課後児童健全
育成事業</t>
    <rPh sb="1" eb="4">
      <t>ホウカゴ</t>
    </rPh>
    <rPh sb="4" eb="6">
      <t>ジドウ</t>
    </rPh>
    <rPh sb="6" eb="8">
      <t>ケンゼン</t>
    </rPh>
    <rPh sb="9" eb="11">
      <t>イクセイ</t>
    </rPh>
    <rPh sb="11" eb="13">
      <t>ジギョウ</t>
    </rPh>
    <phoneticPr fontId="3"/>
  </si>
  <si>
    <t>10人～19人</t>
    <rPh sb="2" eb="3">
      <t>ニン</t>
    </rPh>
    <rPh sb="6" eb="7">
      <t>ニン</t>
    </rPh>
    <phoneticPr fontId="3"/>
  </si>
  <si>
    <t>20人～35人</t>
    <rPh sb="2" eb="3">
      <t>ニン</t>
    </rPh>
    <rPh sb="6" eb="7">
      <t>ニン</t>
    </rPh>
    <phoneticPr fontId="3"/>
  </si>
  <si>
    <t>長時間開設</t>
    <rPh sb="0" eb="3">
      <t>チョウジカン</t>
    </rPh>
    <rPh sb="3" eb="5">
      <t>カイセツ</t>
    </rPh>
    <phoneticPr fontId="3"/>
  </si>
  <si>
    <t>C　平日分</t>
    <phoneticPr fontId="3"/>
  </si>
  <si>
    <t>36人～45人</t>
    <rPh sb="2" eb="3">
      <t>ニン</t>
    </rPh>
    <rPh sb="6" eb="7">
      <t>ニン</t>
    </rPh>
    <phoneticPr fontId="3"/>
  </si>
  <si>
    <t>C　長期休暇分</t>
    <phoneticPr fontId="3"/>
  </si>
  <si>
    <t>46人～70人</t>
    <rPh sb="2" eb="3">
      <t>ニン</t>
    </rPh>
    <rPh sb="6" eb="7">
      <t>ニン</t>
    </rPh>
    <phoneticPr fontId="3"/>
  </si>
  <si>
    <t>71人以上</t>
    <rPh sb="2" eb="3">
      <t>ニン</t>
    </rPh>
    <phoneticPr fontId="3"/>
  </si>
  <si>
    <t>Ｂ</t>
  </si>
  <si>
    <t>開所日数
加算額</t>
    <rPh sb="0" eb="2">
      <t>カイショ</t>
    </rPh>
    <phoneticPr fontId="3"/>
  </si>
  <si>
    <t>250日を超える開所日数を入力</t>
    <rPh sb="3" eb="4">
      <t>ニチ</t>
    </rPh>
    <rPh sb="5" eb="6">
      <t>コ</t>
    </rPh>
    <rPh sb="8" eb="10">
      <t>カイショ</t>
    </rPh>
    <rPh sb="10" eb="12">
      <t>ニッスウ</t>
    </rPh>
    <rPh sb="13" eb="15">
      <t>ニュウリョク</t>
    </rPh>
    <phoneticPr fontId="3"/>
  </si>
  <si>
    <t>Ｃ</t>
  </si>
  <si>
    <t>長時間
開所加算額</t>
    <rPh sb="4" eb="6">
      <t>カイショ</t>
    </rPh>
    <phoneticPr fontId="3"/>
  </si>
  <si>
    <t>平日分</t>
    <rPh sb="0" eb="2">
      <t>ヘイジツ</t>
    </rPh>
    <rPh sb="2" eb="3">
      <t>ブン</t>
    </rPh>
    <phoneticPr fontId="3"/>
  </si>
  <si>
    <t>平日分の18時を超える時間を入力</t>
    <rPh sb="0" eb="2">
      <t>ヘイジツ</t>
    </rPh>
    <rPh sb="2" eb="3">
      <t>ブン</t>
    </rPh>
    <rPh sb="6" eb="7">
      <t>ジ</t>
    </rPh>
    <rPh sb="8" eb="9">
      <t>コ</t>
    </rPh>
    <rPh sb="11" eb="13">
      <t>ジカン</t>
    </rPh>
    <rPh sb="14" eb="16">
      <t>ニュウリョク</t>
    </rPh>
    <phoneticPr fontId="3"/>
  </si>
  <si>
    <t>長期休暇等分</t>
    <rPh sb="0" eb="2">
      <t>チョウキ</t>
    </rPh>
    <rPh sb="2" eb="4">
      <t>キュウカ</t>
    </rPh>
    <rPh sb="4" eb="6">
      <t>トウブン</t>
    </rPh>
    <phoneticPr fontId="3"/>
  </si>
  <si>
    <t>長期休暇分の8時間を超える時間数を入力</t>
    <rPh sb="0" eb="2">
      <t>チョウキ</t>
    </rPh>
    <rPh sb="2" eb="4">
      <t>キュウカ</t>
    </rPh>
    <rPh sb="4" eb="5">
      <t>ブン</t>
    </rPh>
    <rPh sb="7" eb="9">
      <t>ジカン</t>
    </rPh>
    <rPh sb="10" eb="11">
      <t>コ</t>
    </rPh>
    <rPh sb="13" eb="16">
      <t>ジカンスウ</t>
    </rPh>
    <rPh sb="17" eb="19">
      <t>ニュウリョク</t>
    </rPh>
    <phoneticPr fontId="3"/>
  </si>
  <si>
    <t>対象経費（一般分）</t>
  </si>
  <si>
    <t>開所時間と開所日数</t>
    <phoneticPr fontId="3"/>
  </si>
  <si>
    <t>平日</t>
    <rPh sb="0" eb="2">
      <t>ヘイジツ</t>
    </rPh>
    <phoneticPr fontId="3"/>
  </si>
  <si>
    <t>平日　　</t>
    <rPh sb="0" eb="2">
      <t>ヘイジツ</t>
    </rPh>
    <phoneticPr fontId="3"/>
  </si>
  <si>
    <t>～</t>
    <phoneticPr fontId="3"/>
  </si>
  <si>
    <t>土曜日　　</t>
    <rPh sb="0" eb="3">
      <t>ドヨウビ</t>
    </rPh>
    <phoneticPr fontId="3"/>
  </si>
  <si>
    <t>長期休暇　　</t>
    <rPh sb="0" eb="2">
      <t>チョウキ</t>
    </rPh>
    <rPh sb="2" eb="4">
      <t>キュウカ</t>
    </rPh>
    <phoneticPr fontId="3"/>
  </si>
  <si>
    <t>（その他）</t>
    <rPh sb="3" eb="4">
      <t>タ</t>
    </rPh>
    <phoneticPr fontId="3"/>
  </si>
  <si>
    <t>開所日数</t>
    <phoneticPr fontId="3"/>
  </si>
  <si>
    <t>年間開所日数</t>
    <rPh sb="2" eb="4">
      <t>カイショ</t>
    </rPh>
    <rPh sb="4" eb="6">
      <t>ニッスウ</t>
    </rPh>
    <phoneticPr fontId="3"/>
  </si>
  <si>
    <t>長期</t>
    <rPh sb="0" eb="2">
      <t>チョウキ</t>
    </rPh>
    <phoneticPr fontId="3"/>
  </si>
  <si>
    <t>うち日曜・祝日
開設日数　</t>
    <rPh sb="5" eb="7">
      <t>シュクジツ</t>
    </rPh>
    <rPh sb="8" eb="10">
      <t>カイセツ</t>
    </rPh>
    <phoneticPr fontId="3"/>
  </si>
  <si>
    <t>Ｂ</t>
    <phoneticPr fontId="3"/>
  </si>
  <si>
    <t>開所日数加算</t>
    <rPh sb="0" eb="2">
      <t>カイショ</t>
    </rPh>
    <phoneticPr fontId="3"/>
  </si>
  <si>
    <t>長時間開設加算</t>
    <phoneticPr fontId="3"/>
  </si>
  <si>
    <t>F</t>
    <phoneticPr fontId="3"/>
  </si>
  <si>
    <t>送迎支援事業</t>
    <rPh sb="0" eb="2">
      <t>ソウゲイ</t>
    </rPh>
    <rPh sb="2" eb="4">
      <t>シエン</t>
    </rPh>
    <rPh sb="4" eb="6">
      <t>ジギョウ</t>
    </rPh>
    <phoneticPr fontId="3"/>
  </si>
  <si>
    <t>H</t>
    <phoneticPr fontId="3"/>
  </si>
  <si>
    <t>処遇改善事業</t>
    <rPh sb="0" eb="2">
      <t>ショグウ</t>
    </rPh>
    <rPh sb="2" eb="4">
      <t>カイゼン</t>
    </rPh>
    <rPh sb="4" eb="6">
      <t>ジギョウ</t>
    </rPh>
    <phoneticPr fontId="3"/>
  </si>
  <si>
    <t>キャリアアップ処遇改善事業（１）</t>
    <phoneticPr fontId="1"/>
  </si>
  <si>
    <t>キャリアアップ処遇改善事業（２）</t>
    <phoneticPr fontId="1"/>
  </si>
  <si>
    <t>キャリアアップ処遇改善事業（３）</t>
    <phoneticPr fontId="1"/>
  </si>
  <si>
    <t>送迎支援事業</t>
    <phoneticPr fontId="1"/>
  </si>
  <si>
    <t>開所日数加算額</t>
    <phoneticPr fontId="1"/>
  </si>
  <si>
    <t>Ａ</t>
    <phoneticPr fontId="3"/>
  </si>
  <si>
    <t>基本単価</t>
    <phoneticPr fontId="1"/>
  </si>
  <si>
    <t>ひとり親家庭学童　利用料減免事業</t>
    <rPh sb="3" eb="4">
      <t>オヤ</t>
    </rPh>
    <rPh sb="4" eb="6">
      <t>カテイ</t>
    </rPh>
    <rPh sb="6" eb="8">
      <t>ガクドウ</t>
    </rPh>
    <rPh sb="9" eb="12">
      <t>リヨウリョウ</t>
    </rPh>
    <rPh sb="12" eb="14">
      <t>ゲンメン</t>
    </rPh>
    <rPh sb="14" eb="16">
      <t>ジギョウ</t>
    </rPh>
    <phoneticPr fontId="1"/>
  </si>
  <si>
    <t>　　　　　　（特記事項）　</t>
    <phoneticPr fontId="1"/>
  </si>
  <si>
    <t>B</t>
    <phoneticPr fontId="3"/>
  </si>
  <si>
    <t>C</t>
    <phoneticPr fontId="1"/>
  </si>
  <si>
    <t>E</t>
    <phoneticPr fontId="1"/>
  </si>
  <si>
    <t>D</t>
    <phoneticPr fontId="1"/>
  </si>
  <si>
    <t>ひとり親家庭学童利用料減免事業</t>
    <rPh sb="3" eb="4">
      <t>オヤ</t>
    </rPh>
    <rPh sb="4" eb="8">
      <t>カテイガクドウ</t>
    </rPh>
    <rPh sb="8" eb="10">
      <t>リヨウ</t>
    </rPh>
    <rPh sb="10" eb="11">
      <t>リョウ</t>
    </rPh>
    <rPh sb="11" eb="15">
      <t>ゲンメンジギョウ</t>
    </rPh>
    <phoneticPr fontId="3"/>
  </si>
  <si>
    <t>１　収入別内訳</t>
    <rPh sb="2" eb="4">
      <t>シュウニュウ</t>
    </rPh>
    <rPh sb="4" eb="5">
      <t>ベツ</t>
    </rPh>
    <rPh sb="5" eb="7">
      <t>ウチワケ</t>
    </rPh>
    <phoneticPr fontId="3"/>
  </si>
  <si>
    <t>収入</t>
    <rPh sb="0" eb="2">
      <t>シュウニュウ</t>
    </rPh>
    <phoneticPr fontId="3"/>
  </si>
  <si>
    <t>委託・補助会計</t>
    <rPh sb="0" eb="2">
      <t>イタク</t>
    </rPh>
    <rPh sb="3" eb="5">
      <t>ホジョ</t>
    </rPh>
    <rPh sb="5" eb="7">
      <t>カイケイ</t>
    </rPh>
    <phoneticPr fontId="3"/>
  </si>
  <si>
    <t>実費負担会計</t>
    <rPh sb="0" eb="2">
      <t>ジッピ</t>
    </rPh>
    <rPh sb="2" eb="4">
      <t>フタン</t>
    </rPh>
    <rPh sb="4" eb="6">
      <t>カイケイ</t>
    </rPh>
    <phoneticPr fontId="3"/>
  </si>
  <si>
    <t>科目</t>
    <rPh sb="0" eb="2">
      <t>カモク</t>
    </rPh>
    <phoneticPr fontId="3"/>
  </si>
  <si>
    <t>予算額（円）</t>
    <rPh sb="0" eb="3">
      <t>ヨサンガク</t>
    </rPh>
    <rPh sb="4" eb="5">
      <t>エン</t>
    </rPh>
    <phoneticPr fontId="3"/>
  </si>
  <si>
    <t>摘要</t>
    <rPh sb="0" eb="2">
      <t>テキヨウ</t>
    </rPh>
    <phoneticPr fontId="3"/>
  </si>
  <si>
    <t>補助金</t>
    <rPh sb="0" eb="3">
      <t>ホジョキン</t>
    </rPh>
    <phoneticPr fontId="3"/>
  </si>
  <si>
    <t>特定：児童数区分（基本）</t>
    <rPh sb="0" eb="2">
      <t>トクテイ</t>
    </rPh>
    <rPh sb="3" eb="5">
      <t>ジドウ</t>
    </rPh>
    <rPh sb="5" eb="6">
      <t>スウ</t>
    </rPh>
    <rPh sb="6" eb="8">
      <t>クブン</t>
    </rPh>
    <rPh sb="9" eb="11">
      <t>キホン</t>
    </rPh>
    <phoneticPr fontId="3"/>
  </si>
  <si>
    <t>利用料（保護者負担分）</t>
    <rPh sb="0" eb="3">
      <t>リヨウリョウ</t>
    </rPh>
    <rPh sb="4" eb="7">
      <t>ホゴシャ</t>
    </rPh>
    <rPh sb="7" eb="9">
      <t>フタン</t>
    </rPh>
    <rPh sb="9" eb="10">
      <t>ブン</t>
    </rPh>
    <phoneticPr fontId="3"/>
  </si>
  <si>
    <t>おやつ代※１</t>
    <rPh sb="3" eb="4">
      <t>ダイ</t>
    </rPh>
    <phoneticPr fontId="3"/>
  </si>
  <si>
    <t>特定：開設日数加算</t>
    <rPh sb="0" eb="2">
      <t>トクテイ</t>
    </rPh>
    <rPh sb="3" eb="5">
      <t>カイセツ</t>
    </rPh>
    <rPh sb="5" eb="7">
      <t>ニッスウ</t>
    </rPh>
    <rPh sb="7" eb="9">
      <t>カサン</t>
    </rPh>
    <phoneticPr fontId="3"/>
  </si>
  <si>
    <t>給食費※２</t>
    <rPh sb="0" eb="3">
      <t>キュウショクヒ</t>
    </rPh>
    <phoneticPr fontId="3"/>
  </si>
  <si>
    <t>特定：長時間加算（長期休暇分）</t>
    <rPh sb="0" eb="2">
      <t>トクテイ</t>
    </rPh>
    <rPh sb="3" eb="6">
      <t>チョウジカン</t>
    </rPh>
    <rPh sb="6" eb="8">
      <t>カサン</t>
    </rPh>
    <rPh sb="9" eb="11">
      <t>チョウキ</t>
    </rPh>
    <rPh sb="11" eb="13">
      <t>キュウカ</t>
    </rPh>
    <rPh sb="13" eb="14">
      <t>ブン</t>
    </rPh>
    <phoneticPr fontId="3"/>
  </si>
  <si>
    <t>行事費※３</t>
    <rPh sb="0" eb="2">
      <t>ギョウジ</t>
    </rPh>
    <rPh sb="2" eb="3">
      <t>ヒ</t>
    </rPh>
    <phoneticPr fontId="3"/>
  </si>
  <si>
    <t>特定：平日加算</t>
    <rPh sb="0" eb="2">
      <t>トクテイ</t>
    </rPh>
    <rPh sb="3" eb="5">
      <t>ヘイジツ</t>
    </rPh>
    <rPh sb="5" eb="7">
      <t>カサン</t>
    </rPh>
    <phoneticPr fontId="3"/>
  </si>
  <si>
    <t>教材費※４</t>
    <rPh sb="0" eb="3">
      <t>キョウザイヒ</t>
    </rPh>
    <phoneticPr fontId="3"/>
  </si>
  <si>
    <t>保護者会費※５</t>
    <rPh sb="0" eb="3">
      <t>ホゴシャ</t>
    </rPh>
    <rPh sb="3" eb="5">
      <t>カイヒ</t>
    </rPh>
    <phoneticPr fontId="3"/>
  </si>
  <si>
    <t>特定：放課後児童クラブ送迎支援事業</t>
    <rPh sb="0" eb="2">
      <t>トクテイ</t>
    </rPh>
    <rPh sb="3" eb="6">
      <t>ホウカゴ</t>
    </rPh>
    <rPh sb="6" eb="8">
      <t>ジドウ</t>
    </rPh>
    <rPh sb="11" eb="13">
      <t>ソウゲイ</t>
    </rPh>
    <rPh sb="13" eb="15">
      <t>シエン</t>
    </rPh>
    <rPh sb="15" eb="17">
      <t>ジギョウ</t>
    </rPh>
    <phoneticPr fontId="3"/>
  </si>
  <si>
    <t>特定：環境改善事業（施設改修）</t>
    <rPh sb="0" eb="2">
      <t>トクテイ</t>
    </rPh>
    <rPh sb="3" eb="5">
      <t>カンキョウ</t>
    </rPh>
    <rPh sb="5" eb="7">
      <t>カイゼン</t>
    </rPh>
    <rPh sb="7" eb="9">
      <t>ジギョウ</t>
    </rPh>
    <rPh sb="10" eb="12">
      <t>シセツ</t>
    </rPh>
    <rPh sb="12" eb="14">
      <t>カイシュウ</t>
    </rPh>
    <phoneticPr fontId="3"/>
  </si>
  <si>
    <t>一般：放課後児童支援員等処遇改善等加算</t>
    <rPh sb="0" eb="2">
      <t>イッパン</t>
    </rPh>
    <rPh sb="3" eb="6">
      <t>ホウカゴ</t>
    </rPh>
    <rPh sb="6" eb="8">
      <t>ジドウ</t>
    </rPh>
    <rPh sb="8" eb="10">
      <t>シエン</t>
    </rPh>
    <rPh sb="10" eb="11">
      <t>イン</t>
    </rPh>
    <rPh sb="11" eb="12">
      <t>トウ</t>
    </rPh>
    <rPh sb="12" eb="14">
      <t>ショグウ</t>
    </rPh>
    <rPh sb="14" eb="16">
      <t>カイゼン</t>
    </rPh>
    <rPh sb="16" eb="17">
      <t>トウ</t>
    </rPh>
    <rPh sb="17" eb="19">
      <t>カサン</t>
    </rPh>
    <phoneticPr fontId="3"/>
  </si>
  <si>
    <t>その他：放課後児童支援員キャリアアップ処遇改善事業</t>
    <rPh sb="2" eb="3">
      <t>タ</t>
    </rPh>
    <rPh sb="4" eb="7">
      <t>ホウカゴ</t>
    </rPh>
    <rPh sb="7" eb="9">
      <t>ジドウ</t>
    </rPh>
    <rPh sb="9" eb="11">
      <t>シエン</t>
    </rPh>
    <rPh sb="11" eb="12">
      <t>イン</t>
    </rPh>
    <rPh sb="19" eb="21">
      <t>ショグウ</t>
    </rPh>
    <rPh sb="21" eb="23">
      <t>カイゼン</t>
    </rPh>
    <rPh sb="23" eb="25">
      <t>ジギョウ</t>
    </rPh>
    <phoneticPr fontId="3"/>
  </si>
  <si>
    <t>ひとり親家庭学童利用料負担軽減事業</t>
    <rPh sb="3" eb="4">
      <t>オヤ</t>
    </rPh>
    <rPh sb="4" eb="6">
      <t>カテイ</t>
    </rPh>
    <rPh sb="6" eb="8">
      <t>ガクドウ</t>
    </rPh>
    <rPh sb="8" eb="11">
      <t>リヨウリョウ</t>
    </rPh>
    <rPh sb="11" eb="13">
      <t>フタン</t>
    </rPh>
    <rPh sb="13" eb="15">
      <t>ケイゲン</t>
    </rPh>
    <rPh sb="15" eb="17">
      <t>ジギョウ</t>
    </rPh>
    <phoneticPr fontId="3"/>
  </si>
  <si>
    <t>小計</t>
    <rPh sb="0" eb="2">
      <t>ショウケイ</t>
    </rPh>
    <phoneticPr fontId="3"/>
  </si>
  <si>
    <t>保護者負担分小計</t>
    <rPh sb="0" eb="3">
      <t>ホゴシャ</t>
    </rPh>
    <rPh sb="3" eb="5">
      <t>フタン</t>
    </rPh>
    <rPh sb="5" eb="6">
      <t>ブン</t>
    </rPh>
    <rPh sb="6" eb="8">
      <t>ショウケイ</t>
    </rPh>
    <phoneticPr fontId="3"/>
  </si>
  <si>
    <t>保育料等</t>
    <rPh sb="0" eb="3">
      <t>ホイクリョウ</t>
    </rPh>
    <rPh sb="3" eb="4">
      <t>トウ</t>
    </rPh>
    <phoneticPr fontId="3"/>
  </si>
  <si>
    <t>保育料</t>
    <rPh sb="0" eb="2">
      <t>ホイク</t>
    </rPh>
    <rPh sb="2" eb="3">
      <t>リョウ</t>
    </rPh>
    <phoneticPr fontId="3"/>
  </si>
  <si>
    <t>事業収入（バザー等）</t>
    <rPh sb="0" eb="2">
      <t>ジギョウ</t>
    </rPh>
    <rPh sb="2" eb="4">
      <t>シュウニュウ</t>
    </rPh>
    <rPh sb="8" eb="9">
      <t>トウ</t>
    </rPh>
    <phoneticPr fontId="3"/>
  </si>
  <si>
    <t>保育料（延長）</t>
    <rPh sb="0" eb="3">
      <t>ホイクリョウ</t>
    </rPh>
    <rPh sb="4" eb="6">
      <t>エンチョウ</t>
    </rPh>
    <phoneticPr fontId="3"/>
  </si>
  <si>
    <t>雑収入（預金/受取利息）</t>
    <rPh sb="0" eb="3">
      <t>ザッシュウニュウ</t>
    </rPh>
    <rPh sb="4" eb="6">
      <t>ヨキン</t>
    </rPh>
    <rPh sb="7" eb="9">
      <t>ウケトリ</t>
    </rPh>
    <rPh sb="9" eb="11">
      <t>リソク</t>
    </rPh>
    <phoneticPr fontId="3"/>
  </si>
  <si>
    <t>長期休暇・特別保育料</t>
    <rPh sb="0" eb="2">
      <t>チョウキ</t>
    </rPh>
    <rPh sb="2" eb="4">
      <t>キュウカ</t>
    </rPh>
    <rPh sb="5" eb="7">
      <t>トクベツ</t>
    </rPh>
    <rPh sb="7" eb="9">
      <t>ホイク</t>
    </rPh>
    <rPh sb="9" eb="10">
      <t>リョウ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</si>
  <si>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</si>
  <si>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入所料</t>
    <rPh sb="0" eb="2">
      <t>ニュウショ</t>
    </rPh>
    <rPh sb="2" eb="3">
      <t>リョウ</t>
    </rPh>
    <phoneticPr fontId="3"/>
  </si>
  <si>
    <t>保育料(その他）</t>
    <rPh sb="0" eb="3">
      <t>ホイクリョウ</t>
    </rPh>
    <rPh sb="6" eb="7">
      <t>タ</t>
    </rPh>
    <phoneticPr fontId="3"/>
  </si>
  <si>
    <t>合計　　a</t>
    <rPh sb="0" eb="2">
      <t>ゴウケイ</t>
    </rPh>
    <phoneticPr fontId="3"/>
  </si>
  <si>
    <t>合計　　b</t>
    <rPh sb="0" eb="2">
      <t>ゴウケイ</t>
    </rPh>
    <phoneticPr fontId="3"/>
  </si>
  <si>
    <t>２　支出別内訳</t>
    <rPh sb="2" eb="4">
      <t>シシュツ</t>
    </rPh>
    <rPh sb="4" eb="5">
      <t>ベツ</t>
    </rPh>
    <rPh sb="5" eb="7">
      <t>ウチワケ</t>
    </rPh>
    <phoneticPr fontId="3"/>
  </si>
  <si>
    <t>支出</t>
    <rPh sb="0" eb="2">
      <t>シシュツ</t>
    </rPh>
    <phoneticPr fontId="3"/>
  </si>
  <si>
    <t>保育料を含む支出（補助対象経費）</t>
    <rPh sb="0" eb="2">
      <t>ホイク</t>
    </rPh>
    <rPh sb="2" eb="3">
      <t>リョウ</t>
    </rPh>
    <rPh sb="4" eb="5">
      <t>フク</t>
    </rPh>
    <rPh sb="6" eb="8">
      <t>シシュツ</t>
    </rPh>
    <rPh sb="9" eb="11">
      <t>ホジョ</t>
    </rPh>
    <rPh sb="11" eb="13">
      <t>タイショウ</t>
    </rPh>
    <rPh sb="13" eb="15">
      <t>ケイヒ</t>
    </rPh>
    <phoneticPr fontId="3"/>
  </si>
  <si>
    <t>保育料を含めない支出（補助対象外経費）</t>
    <rPh sb="0" eb="2">
      <t>ホイク</t>
    </rPh>
    <rPh sb="2" eb="3">
      <t>リョウ</t>
    </rPh>
    <rPh sb="4" eb="5">
      <t>フク</t>
    </rPh>
    <rPh sb="8" eb="10">
      <t>シシュツ</t>
    </rPh>
    <rPh sb="11" eb="13">
      <t>ホジョ</t>
    </rPh>
    <rPh sb="13" eb="16">
      <t>タイショウガイ</t>
    </rPh>
    <rPh sb="16" eb="18">
      <t>ケイヒ</t>
    </rPh>
    <phoneticPr fontId="3"/>
  </si>
  <si>
    <t>人件費</t>
    <rPh sb="0" eb="3">
      <t>ジンケンヒ</t>
    </rPh>
    <phoneticPr fontId="3"/>
  </si>
  <si>
    <t>給与（正規）</t>
    <rPh sb="0" eb="2">
      <t>キュウヨ</t>
    </rPh>
    <rPh sb="3" eb="5">
      <t>セイキ</t>
    </rPh>
    <phoneticPr fontId="3"/>
  </si>
  <si>
    <t>給与（非正規）</t>
    <rPh sb="0" eb="2">
      <t>キュウヨ</t>
    </rPh>
    <rPh sb="3" eb="4">
      <t>ヒ</t>
    </rPh>
    <rPh sb="4" eb="6">
      <t>セイキ</t>
    </rPh>
    <phoneticPr fontId="3"/>
  </si>
  <si>
    <t>賞与（正規）</t>
    <rPh sb="0" eb="2">
      <t>ショウヨ</t>
    </rPh>
    <rPh sb="3" eb="5">
      <t>セイキ</t>
    </rPh>
    <phoneticPr fontId="3"/>
  </si>
  <si>
    <t>賞与（非正規）</t>
    <rPh sb="0" eb="2">
      <t>ショウヨ</t>
    </rPh>
    <rPh sb="3" eb="4">
      <t>ヒ</t>
    </rPh>
    <rPh sb="4" eb="6">
      <t>セイキ</t>
    </rPh>
    <phoneticPr fontId="3"/>
  </si>
  <si>
    <t>通勤交通費</t>
    <rPh sb="0" eb="2">
      <t>ツウキン</t>
    </rPh>
    <rPh sb="2" eb="5">
      <t>コウツウヒ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</si>
  <si>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</si>
  <si>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</si>
  <si>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</si>
  <si>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事業関連費</t>
    <rPh sb="0" eb="2">
      <t>ジギョウ</t>
    </rPh>
    <rPh sb="2" eb="4">
      <t>カンレン</t>
    </rPh>
    <rPh sb="4" eb="5">
      <t>ヒ</t>
    </rPh>
    <phoneticPr fontId="3"/>
  </si>
  <si>
    <t>雑費</t>
    <rPh sb="0" eb="2">
      <t>ザッピ</t>
    </rPh>
    <phoneticPr fontId="3"/>
  </si>
  <si>
    <t>短期運営資金積立額</t>
    <rPh sb="0" eb="2">
      <t>タンキ</t>
    </rPh>
    <rPh sb="2" eb="4">
      <t>ウンエイ</t>
    </rPh>
    <rPh sb="4" eb="6">
      <t>シキン</t>
    </rPh>
    <rPh sb="6" eb="8">
      <t>ツミタテ</t>
    </rPh>
    <rPh sb="8" eb="9">
      <t>ガク</t>
    </rPh>
    <phoneticPr fontId="3"/>
  </si>
  <si>
    <t>○○時資金積立額</t>
    <rPh sb="2" eb="3">
      <t>ジ</t>
    </rPh>
    <rPh sb="3" eb="5">
      <t>シキン</t>
    </rPh>
    <rPh sb="5" eb="7">
      <t>ツミタテ</t>
    </rPh>
    <rPh sb="7" eb="8">
      <t>ガク</t>
    </rPh>
    <phoneticPr fontId="3"/>
  </si>
  <si>
    <t>次期繰越金</t>
    <rPh sb="0" eb="2">
      <t>ジキ</t>
    </rPh>
    <rPh sb="2" eb="4">
      <t>クリコシ</t>
    </rPh>
    <rPh sb="4" eb="5">
      <t>キン</t>
    </rPh>
    <phoneticPr fontId="3"/>
  </si>
  <si>
    <t>放課後児童支援員キャリアアップ　処遇改善事業</t>
    <rPh sb="0" eb="3">
      <t>ホウカゴ</t>
    </rPh>
    <rPh sb="3" eb="5">
      <t>ジドウ</t>
    </rPh>
    <rPh sb="5" eb="7">
      <t>シエン</t>
    </rPh>
    <rPh sb="7" eb="8">
      <t>イン</t>
    </rPh>
    <rPh sb="16" eb="18">
      <t>ショグウ</t>
    </rPh>
    <rPh sb="18" eb="20">
      <t>カイゼン</t>
    </rPh>
    <rPh sb="20" eb="22">
      <t>ジギョウ</t>
    </rPh>
    <phoneticPr fontId="3"/>
  </si>
  <si>
    <t>D</t>
    <phoneticPr fontId="3"/>
  </si>
  <si>
    <t>E</t>
    <phoneticPr fontId="3"/>
  </si>
  <si>
    <t>処遇改善事業（１）</t>
    <phoneticPr fontId="1"/>
  </si>
  <si>
    <t>G</t>
    <phoneticPr fontId="3"/>
  </si>
  <si>
    <t>処遇改善事業（２）</t>
    <phoneticPr fontId="1"/>
  </si>
  <si>
    <t>H</t>
    <phoneticPr fontId="1"/>
  </si>
  <si>
    <t>I</t>
    <phoneticPr fontId="3"/>
  </si>
  <si>
    <t>補助金額合計（A+B+C+D+E+F+G+H+I）</t>
    <rPh sb="0" eb="2">
      <t>ホジョ</t>
    </rPh>
    <rPh sb="2" eb="4">
      <t>キンガク</t>
    </rPh>
    <rPh sb="4" eb="6">
      <t>ゴウケイ</t>
    </rPh>
    <phoneticPr fontId="3"/>
  </si>
  <si>
    <t>うち土曜開設日数</t>
    <rPh sb="2" eb="4">
      <t>ドヨウ</t>
    </rPh>
    <rPh sb="4" eb="6">
      <t>カイセツ</t>
    </rPh>
    <rPh sb="6" eb="8">
      <t>ニッスウ</t>
    </rPh>
    <phoneticPr fontId="3"/>
  </si>
  <si>
    <t>障がい児受入強化推進事業</t>
    <rPh sb="8" eb="10">
      <t>スイシン</t>
    </rPh>
    <rPh sb="10" eb="12">
      <t>ジギョウ</t>
    </rPh>
    <phoneticPr fontId="3"/>
  </si>
  <si>
    <t>障がい児受入推進事業</t>
    <rPh sb="6" eb="8">
      <t>スイシン</t>
    </rPh>
    <rPh sb="8" eb="10">
      <t>ジギョウ</t>
    </rPh>
    <phoneticPr fontId="3"/>
  </si>
  <si>
    <t>障がい児受入推進
事業</t>
    <phoneticPr fontId="1"/>
  </si>
  <si>
    <t>障がい児受入強化
推進事業</t>
    <phoneticPr fontId="1"/>
  </si>
  <si>
    <t>諸会費※６</t>
    <rPh sb="0" eb="1">
      <t>ショ</t>
    </rPh>
    <rPh sb="1" eb="3">
      <t>カイヒ</t>
    </rPh>
    <phoneticPr fontId="3"/>
  </si>
  <si>
    <t>運営管理費※７</t>
    <rPh sb="0" eb="2">
      <t>ウンエイ</t>
    </rPh>
    <rPh sb="2" eb="5">
      <t>カンリヒ</t>
    </rPh>
    <phoneticPr fontId="3"/>
  </si>
  <si>
    <t>短期運営資金取崩額</t>
    <rPh sb="0" eb="2">
      <t>タンキ</t>
    </rPh>
    <rPh sb="2" eb="4">
      <t>ウンエイ</t>
    </rPh>
    <rPh sb="4" eb="6">
      <t>シキン</t>
    </rPh>
    <rPh sb="6" eb="7">
      <t>ト</t>
    </rPh>
    <rPh sb="7" eb="8">
      <t>クズ</t>
    </rPh>
    <rPh sb="8" eb="9">
      <t>ガク</t>
    </rPh>
    <phoneticPr fontId="3"/>
  </si>
  <si>
    <t>○○時資金積立取崩額</t>
    <rPh sb="2" eb="3">
      <t>ジ</t>
    </rPh>
    <rPh sb="3" eb="5">
      <t>シキン</t>
    </rPh>
    <rPh sb="5" eb="6">
      <t>ツ</t>
    </rPh>
    <rPh sb="6" eb="7">
      <t>タ</t>
    </rPh>
    <rPh sb="7" eb="9">
      <t>トリクズシ</t>
    </rPh>
    <rPh sb="9" eb="10">
      <t>ガク</t>
    </rPh>
    <phoneticPr fontId="3"/>
  </si>
  <si>
    <t>地代家賃</t>
    <rPh sb="0" eb="2">
      <t>チダイ</t>
    </rPh>
    <rPh sb="2" eb="4">
      <t>ヤチン</t>
    </rPh>
    <phoneticPr fontId="8"/>
  </si>
  <si>
    <t>旅費交通費・研修費</t>
    <rPh sb="0" eb="2">
      <t>リョヒ</t>
    </rPh>
    <rPh sb="2" eb="5">
      <t>コウツウヒ</t>
    </rPh>
    <rPh sb="6" eb="8">
      <t>ケンシュウ</t>
    </rPh>
    <rPh sb="8" eb="9">
      <t>ヒ</t>
    </rPh>
    <phoneticPr fontId="8"/>
  </si>
  <si>
    <t>医薬品費</t>
    <rPh sb="0" eb="3">
      <t>イヤクヒン</t>
    </rPh>
    <rPh sb="3" eb="4">
      <t>ヒ</t>
    </rPh>
    <phoneticPr fontId="8"/>
  </si>
  <si>
    <t>消耗品費</t>
    <rPh sb="0" eb="2">
      <t>ショウモウ</t>
    </rPh>
    <rPh sb="2" eb="3">
      <t>ヒン</t>
    </rPh>
    <rPh sb="3" eb="4">
      <t>ヒ</t>
    </rPh>
    <phoneticPr fontId="8"/>
  </si>
  <si>
    <t>水道光熱費</t>
    <rPh sb="0" eb="2">
      <t>スイドウ</t>
    </rPh>
    <rPh sb="2" eb="5">
      <t>コウネツヒ</t>
    </rPh>
    <phoneticPr fontId="8"/>
  </si>
  <si>
    <t>修繕費</t>
    <rPh sb="0" eb="2">
      <t>シュウゼン</t>
    </rPh>
    <rPh sb="2" eb="3">
      <t>ヒ</t>
    </rPh>
    <phoneticPr fontId="8"/>
  </si>
  <si>
    <t>通信費</t>
    <rPh sb="0" eb="2">
      <t>ツウシン</t>
    </rPh>
    <rPh sb="2" eb="3">
      <t>ヒ</t>
    </rPh>
    <phoneticPr fontId="8"/>
  </si>
  <si>
    <t>業務委託料</t>
    <rPh sb="0" eb="2">
      <t>ギョウム</t>
    </rPh>
    <rPh sb="2" eb="4">
      <t>イタク</t>
    </rPh>
    <rPh sb="4" eb="5">
      <t>リョウ</t>
    </rPh>
    <phoneticPr fontId="8"/>
  </si>
  <si>
    <t>賃借料</t>
    <rPh sb="0" eb="3">
      <t>チンシャクリョウ</t>
    </rPh>
    <phoneticPr fontId="8"/>
  </si>
  <si>
    <t>図書購入費</t>
    <rPh sb="0" eb="2">
      <t>トショ</t>
    </rPh>
    <rPh sb="2" eb="4">
      <t>コウニュウ</t>
    </rPh>
    <rPh sb="4" eb="5">
      <t>ヒ</t>
    </rPh>
    <phoneticPr fontId="8"/>
  </si>
  <si>
    <t>保険料</t>
    <rPh sb="0" eb="3">
      <t>ホケンリョウ</t>
    </rPh>
    <phoneticPr fontId="8"/>
  </si>
  <si>
    <t>器具備品費（備品購入）</t>
    <rPh sb="0" eb="2">
      <t>キグ</t>
    </rPh>
    <rPh sb="2" eb="4">
      <t>ビヒン</t>
    </rPh>
    <rPh sb="4" eb="5">
      <t>ヒ</t>
    </rPh>
    <rPh sb="6" eb="8">
      <t>ビヒン</t>
    </rPh>
    <rPh sb="8" eb="10">
      <t>コウニュウ</t>
    </rPh>
    <phoneticPr fontId="8"/>
  </si>
  <si>
    <t>送迎費</t>
    <rPh sb="0" eb="2">
      <t>ソウゲイ</t>
    </rPh>
    <rPh sb="2" eb="3">
      <t>ヒ</t>
    </rPh>
    <phoneticPr fontId="8"/>
  </si>
  <si>
    <t>燃料費（送迎支援事業）</t>
    <rPh sb="0" eb="3">
      <t>ネンリョウヒ</t>
    </rPh>
    <rPh sb="4" eb="6">
      <t>ソウゲイ</t>
    </rPh>
    <rPh sb="6" eb="8">
      <t>シエン</t>
    </rPh>
    <rPh sb="8" eb="10">
      <t>ジギョウ</t>
    </rPh>
    <phoneticPr fontId="8"/>
  </si>
  <si>
    <t>放課後児童クラブ環境改善事業</t>
    <rPh sb="0" eb="3">
      <t>ホウカゴ</t>
    </rPh>
    <rPh sb="3" eb="5">
      <t>ジドウ</t>
    </rPh>
    <rPh sb="8" eb="10">
      <t>カンキョウ</t>
    </rPh>
    <rPh sb="10" eb="12">
      <t>カイゼン</t>
    </rPh>
    <rPh sb="12" eb="14">
      <t>ジギョウ</t>
    </rPh>
    <phoneticPr fontId="8"/>
  </si>
  <si>
    <t>※１～※７・・・収入と支出は連動しほぼ同額となる</t>
    <rPh sb="8" eb="10">
      <t>シュウニュウ</t>
    </rPh>
    <rPh sb="11" eb="13">
      <t>シシュツ</t>
    </rPh>
    <rPh sb="14" eb="16">
      <t>レンドウ</t>
    </rPh>
    <rPh sb="19" eb="21">
      <t>ドウガク</t>
    </rPh>
    <phoneticPr fontId="3"/>
  </si>
  <si>
    <t>その他（　　　　　　）</t>
    <rPh sb="2" eb="3">
      <t>タ</t>
    </rPh>
    <phoneticPr fontId="3"/>
  </si>
  <si>
    <t>団体名</t>
    <rPh sb="0" eb="2">
      <t>ダンタイ</t>
    </rPh>
    <rPh sb="2" eb="3">
      <t>メイ</t>
    </rPh>
    <phoneticPr fontId="1"/>
  </si>
  <si>
    <t>②放課後児童クラブ支援事業</t>
    <rPh sb="1" eb="4">
      <t>ホウカゴ</t>
    </rPh>
    <rPh sb="4" eb="6">
      <t>ジドウ</t>
    </rPh>
    <rPh sb="9" eb="11">
      <t>シエン</t>
    </rPh>
    <rPh sb="11" eb="13">
      <t>ジギョウ</t>
    </rPh>
    <phoneticPr fontId="3"/>
  </si>
  <si>
    <t>③放課後児童支援員等
処遇改善等事業</t>
    <rPh sb="1" eb="4">
      <t>ホウカゴ</t>
    </rPh>
    <rPh sb="4" eb="6">
      <t>ジドウ</t>
    </rPh>
    <rPh sb="6" eb="8">
      <t>シエン</t>
    </rPh>
    <rPh sb="8" eb="9">
      <t>イン</t>
    </rPh>
    <rPh sb="9" eb="10">
      <t>トウ</t>
    </rPh>
    <rPh sb="11" eb="13">
      <t>ショグウ</t>
    </rPh>
    <rPh sb="13" eb="15">
      <t>カイゼン</t>
    </rPh>
    <rPh sb="15" eb="16">
      <t>トウ</t>
    </rPh>
    <rPh sb="16" eb="18">
      <t>ジギョウ</t>
    </rPh>
    <phoneticPr fontId="3"/>
  </si>
  <si>
    <t>④障害児受入強化推進事業</t>
    <rPh sb="8" eb="10">
      <t>スイシン</t>
    </rPh>
    <phoneticPr fontId="3"/>
  </si>
  <si>
    <t>⑤ひとり親家庭学童利用料負担軽減事業</t>
    <rPh sb="4" eb="5">
      <t>オヤ</t>
    </rPh>
    <rPh sb="5" eb="7">
      <t>カテイ</t>
    </rPh>
    <rPh sb="7" eb="9">
      <t>ガクドウ</t>
    </rPh>
    <rPh sb="9" eb="12">
      <t>リヨウリョウ</t>
    </rPh>
    <rPh sb="12" eb="18">
      <t>フタンケイゲンジギョウ</t>
    </rPh>
    <phoneticPr fontId="1"/>
  </si>
  <si>
    <t>⑥放課後児童支援員キャリアアップ処遇改善事業</t>
    <rPh sb="1" eb="4">
      <t>ホウカゴ</t>
    </rPh>
    <rPh sb="4" eb="6">
      <t>ジドウ</t>
    </rPh>
    <rPh sb="6" eb="8">
      <t>シエン</t>
    </rPh>
    <rPh sb="8" eb="9">
      <t>イン</t>
    </rPh>
    <rPh sb="16" eb="18">
      <t>ショグウ</t>
    </rPh>
    <rPh sb="18" eb="20">
      <t>カイゼン</t>
    </rPh>
    <rPh sb="20" eb="22">
      <t>ジギョウ</t>
    </rPh>
    <phoneticPr fontId="3"/>
  </si>
  <si>
    <t>保育時間
（運営規程で定める時間）</t>
    <rPh sb="6" eb="8">
      <t>ウンエイ</t>
    </rPh>
    <rPh sb="8" eb="10">
      <t>キテイ</t>
    </rPh>
    <rPh sb="11" eb="12">
      <t>サダ</t>
    </rPh>
    <rPh sb="14" eb="16">
      <t>ジカン</t>
    </rPh>
    <phoneticPr fontId="3"/>
  </si>
  <si>
    <t>特定：障がい児受入加算</t>
    <rPh sb="0" eb="2">
      <t>トクテイ</t>
    </rPh>
    <rPh sb="3" eb="4">
      <t>ショウ</t>
    </rPh>
    <rPh sb="6" eb="7">
      <t>ジ</t>
    </rPh>
    <rPh sb="7" eb="8">
      <t>ウ</t>
    </rPh>
    <rPh sb="8" eb="9">
      <t>イ</t>
    </rPh>
    <rPh sb="9" eb="11">
      <t>カサン</t>
    </rPh>
    <phoneticPr fontId="3"/>
  </si>
  <si>
    <t>一般：障がい児受入強化推進加算</t>
    <rPh sb="0" eb="2">
      <t>イッパン</t>
    </rPh>
    <rPh sb="3" eb="4">
      <t>ショウ</t>
    </rPh>
    <rPh sb="6" eb="7">
      <t>ジ</t>
    </rPh>
    <rPh sb="7" eb="8">
      <t>ウ</t>
    </rPh>
    <rPh sb="8" eb="9">
      <t>イ</t>
    </rPh>
    <rPh sb="9" eb="11">
      <t>キョウカ</t>
    </rPh>
    <rPh sb="11" eb="13">
      <t>スイシン</t>
    </rPh>
    <rPh sb="13" eb="15">
      <t>カサン</t>
    </rPh>
    <phoneticPr fontId="3"/>
  </si>
  <si>
    <t>団体名：</t>
    <rPh sb="0" eb="3">
      <t>ダンタイメイ</t>
    </rPh>
    <phoneticPr fontId="1"/>
  </si>
  <si>
    <t>（様式第４号関係）</t>
    <rPh sb="1" eb="3">
      <t>ヨウシキ</t>
    </rPh>
    <rPh sb="3" eb="4">
      <t>ダイ</t>
    </rPh>
    <rPh sb="5" eb="6">
      <t>ゴウ</t>
    </rPh>
    <rPh sb="6" eb="8">
      <t>カンケイ</t>
    </rPh>
    <phoneticPr fontId="1"/>
  </si>
  <si>
    <t>放課後児童健全育成事業補助金総括表</t>
    <rPh sb="14" eb="17">
      <t>ソウカツヒョウ</t>
    </rPh>
    <phoneticPr fontId="3"/>
  </si>
  <si>
    <t>放課後児童健全育成事業　　収支計画書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3" eb="15">
      <t>シュウシ</t>
    </rPh>
    <rPh sb="15" eb="17">
      <t>ケイカク</t>
    </rPh>
    <rPh sb="17" eb="18">
      <t>ショ</t>
    </rPh>
    <phoneticPr fontId="3"/>
  </si>
  <si>
    <t>手数料</t>
    <rPh sb="0" eb="3">
      <t>テスウリョウ</t>
    </rPh>
    <phoneticPr fontId="1"/>
  </si>
  <si>
    <t>会議費</t>
    <rPh sb="0" eb="2">
      <t>カイギ</t>
    </rPh>
    <rPh sb="2" eb="3">
      <t>ヒ</t>
    </rPh>
    <phoneticPr fontId="1"/>
  </si>
  <si>
    <t>修繕費</t>
    <rPh sb="0" eb="3">
      <t>シュウゼンヒ</t>
    </rPh>
    <phoneticPr fontId="1"/>
  </si>
  <si>
    <t>器具及び備品購入費</t>
    <rPh sb="0" eb="2">
      <t>キグ</t>
    </rPh>
    <rPh sb="2" eb="3">
      <t>オヨ</t>
    </rPh>
    <rPh sb="4" eb="6">
      <t>ビヒン</t>
    </rPh>
    <rPh sb="6" eb="8">
      <t>コウニュウ</t>
    </rPh>
    <rPh sb="8" eb="9">
      <t>ヒ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</si>
  <si>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</si>
  <si>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家賃補助事業</t>
    <rPh sb="0" eb="2">
      <t>ヤチン</t>
    </rPh>
    <rPh sb="2" eb="4">
      <t>ホジョ</t>
    </rPh>
    <rPh sb="4" eb="6">
      <t>ジギョウ</t>
    </rPh>
    <phoneticPr fontId="1"/>
  </si>
  <si>
    <t>家賃補助事業</t>
    <rPh sb="0" eb="2">
      <t>ヤチン</t>
    </rPh>
    <rPh sb="2" eb="4">
      <t>ホジョ</t>
    </rPh>
    <rPh sb="4" eb="6">
      <t>ジギョウ</t>
    </rPh>
    <phoneticPr fontId="1"/>
  </si>
  <si>
    <t>G</t>
    <phoneticPr fontId="1"/>
  </si>
  <si>
    <t>J</t>
    <phoneticPr fontId="3"/>
  </si>
  <si>
    <t>特定：家賃補助事業（賃借料支援）</t>
    <rPh sb="0" eb="2">
      <t>トクテイ</t>
    </rPh>
    <rPh sb="3" eb="9">
      <t>ヤチンホジョジギョウ</t>
    </rPh>
    <rPh sb="10" eb="12">
      <t>チンシャク</t>
    </rPh>
    <rPh sb="12" eb="13">
      <t>リョウ</t>
    </rPh>
    <rPh sb="13" eb="15">
      <t>シエン</t>
    </rPh>
    <phoneticPr fontId="3"/>
  </si>
  <si>
    <t>短期運営資金</t>
    <phoneticPr fontId="1"/>
  </si>
  <si>
    <t>○○時積立金</t>
    <phoneticPr fontId="1"/>
  </si>
  <si>
    <t>　様式第４号（募集要項３関係）</t>
    <rPh sb="7" eb="9">
      <t>ボシュウ</t>
    </rPh>
    <rPh sb="9" eb="11">
      <t>ヨウコウ</t>
    </rPh>
    <rPh sb="12" eb="14">
      <t>カンケイ</t>
    </rPh>
    <phoneticPr fontId="1"/>
  </si>
  <si>
    <r>
      <t>：1クラブ　（年間開所日数-250日）×</t>
    </r>
    <r>
      <rPr>
        <sz val="11"/>
        <color rgb="FFFF0000"/>
        <rFont val="Meiryo UI"/>
        <family val="3"/>
        <charset val="128"/>
      </rPr>
      <t>21,000</t>
    </r>
    <r>
      <rPr>
        <sz val="11"/>
        <color theme="1"/>
        <rFont val="Meiryo UI"/>
        <family val="3"/>
        <charset val="128"/>
      </rPr>
      <t>円として計上する。</t>
    </r>
    <rPh sb="7" eb="9">
      <t>ネンカン</t>
    </rPh>
    <rPh sb="9" eb="11">
      <t>カイショ</t>
    </rPh>
    <rPh sb="11" eb="13">
      <t>ニッスウ</t>
    </rPh>
    <rPh sb="17" eb="18">
      <t>ニチ</t>
    </rPh>
    <phoneticPr fontId="3"/>
  </si>
  <si>
    <r>
      <t>：平日分（18時30分を超えて開設する場合）</t>
    </r>
    <r>
      <rPr>
        <sz val="11"/>
        <color rgb="FFFF0000"/>
        <rFont val="Meiryo UI"/>
        <family val="3"/>
        <charset val="128"/>
      </rPr>
      <t>449,000</t>
    </r>
    <r>
      <rPr>
        <sz val="11"/>
        <color theme="1"/>
        <rFont val="Meiryo UI"/>
        <family val="3"/>
        <charset val="128"/>
      </rPr>
      <t>円×18時30分を超える時間の年間平均時間数</t>
    </r>
    <rPh sb="10" eb="11">
      <t>フン</t>
    </rPh>
    <rPh sb="36" eb="37">
      <t>フン</t>
    </rPh>
    <phoneticPr fontId="3"/>
  </si>
  <si>
    <r>
      <t>：長期休暇等分（1日8時間を超えて開設する場合）</t>
    </r>
    <r>
      <rPr>
        <sz val="11"/>
        <color rgb="FFFF0000"/>
        <rFont val="Meiryo UI"/>
        <family val="3"/>
        <charset val="128"/>
      </rPr>
      <t>202,000</t>
    </r>
    <r>
      <rPr>
        <sz val="11"/>
        <color theme="1"/>
        <rFont val="Meiryo UI"/>
        <family val="3"/>
        <charset val="128"/>
      </rPr>
      <t>円×1日8時間を超える時間の年間平均時間数</t>
    </r>
    <phoneticPr fontId="3"/>
  </si>
  <si>
    <r>
      <t>：1クラブ当たり年額</t>
    </r>
    <r>
      <rPr>
        <sz val="11"/>
        <color indexed="10"/>
        <rFont val="Meiryo UI"/>
        <family val="3"/>
        <charset val="128"/>
      </rPr>
      <t>2,232,000</t>
    </r>
    <r>
      <rPr>
        <sz val="11"/>
        <color theme="1"/>
        <rFont val="Meiryo UI"/>
        <family val="3"/>
        <charset val="128"/>
      </rPr>
      <t>円基準額</t>
    </r>
    <rPh sb="20" eb="22">
      <t>キジュン</t>
    </rPh>
    <rPh sb="22" eb="23">
      <t>ガク</t>
    </rPh>
    <phoneticPr fontId="3"/>
  </si>
  <si>
    <r>
      <t>：１クラブ当たり年額</t>
    </r>
    <r>
      <rPr>
        <sz val="11"/>
        <color rgb="FFFF0000"/>
        <rFont val="Meiryo UI"/>
        <family val="3"/>
        <charset val="128"/>
      </rPr>
      <t>581,000</t>
    </r>
    <r>
      <rPr>
        <sz val="11"/>
        <color theme="1"/>
        <rFont val="Meiryo UI"/>
        <family val="3"/>
        <charset val="128"/>
      </rPr>
      <t>円基準額（送迎用車両に係る燃料費）</t>
    </r>
    <rPh sb="5" eb="6">
      <t>ア</t>
    </rPh>
    <rPh sb="8" eb="10">
      <t>ネンガク</t>
    </rPh>
    <rPh sb="17" eb="18">
      <t>エン</t>
    </rPh>
    <rPh sb="18" eb="20">
      <t>キジュン</t>
    </rPh>
    <rPh sb="20" eb="21">
      <t>ガク</t>
    </rPh>
    <rPh sb="22" eb="24">
      <t>ソウゲイ</t>
    </rPh>
    <rPh sb="24" eb="25">
      <t>ヨウ</t>
    </rPh>
    <rPh sb="25" eb="27">
      <t>シャリョウ</t>
    </rPh>
    <rPh sb="28" eb="29">
      <t>カカ</t>
    </rPh>
    <rPh sb="30" eb="33">
      <t>ネンリョウヒ</t>
    </rPh>
    <phoneticPr fontId="3"/>
  </si>
  <si>
    <r>
      <t>：1クラブあたり月額</t>
    </r>
    <r>
      <rPr>
        <sz val="11"/>
        <color rgb="FFFF0000"/>
        <rFont val="Meiryo UI"/>
        <family val="3"/>
        <charset val="128"/>
      </rPr>
      <t>281,000</t>
    </r>
    <r>
      <rPr>
        <sz val="11"/>
        <rFont val="Meiryo UI"/>
        <family val="3"/>
        <charset val="128"/>
      </rPr>
      <t>円基準額。</t>
    </r>
    <rPh sb="8" eb="10">
      <t>ゲツガク</t>
    </rPh>
    <rPh sb="17" eb="18">
      <t>エン</t>
    </rPh>
    <rPh sb="18" eb="20">
      <t>キジュン</t>
    </rPh>
    <rPh sb="20" eb="21">
      <t>ガク</t>
    </rPh>
    <phoneticPr fontId="1"/>
  </si>
  <si>
    <r>
      <t>：（１）1クラブ当たり年額</t>
    </r>
    <r>
      <rPr>
        <sz val="11"/>
        <color indexed="10"/>
        <rFont val="Meiryo UI"/>
        <family val="3"/>
        <charset val="128"/>
      </rPr>
      <t>1,829,000</t>
    </r>
    <r>
      <rPr>
        <sz val="11"/>
        <color theme="1"/>
        <rFont val="Meiryo UI"/>
        <family val="3"/>
        <charset val="128"/>
      </rPr>
      <t>円基準額。
：（２）（１）に加え、地域との連携・協力等のに従事するに常勤職員を配置する場合年額</t>
    </r>
    <r>
      <rPr>
        <sz val="11"/>
        <color rgb="FFFF0000"/>
        <rFont val="Meiryo UI"/>
        <family val="3"/>
        <charset val="128"/>
      </rPr>
      <t>3,330,000</t>
    </r>
    <r>
      <rPr>
        <sz val="11"/>
        <color theme="1"/>
        <rFont val="Meiryo UI"/>
        <family val="3"/>
        <charset val="128"/>
      </rPr>
      <t>円基準額。</t>
    </r>
    <rPh sb="23" eb="25">
      <t>キジュン</t>
    </rPh>
    <rPh sb="25" eb="26">
      <t>ガク</t>
    </rPh>
    <rPh sb="36" eb="37">
      <t>クワ</t>
    </rPh>
    <rPh sb="43" eb="45">
      <t>レンケイ</t>
    </rPh>
    <rPh sb="46" eb="48">
      <t>キョウリョク</t>
    </rPh>
    <rPh sb="48" eb="49">
      <t>トウ</t>
    </rPh>
    <rPh sb="51" eb="53">
      <t>ジュウジ</t>
    </rPh>
    <rPh sb="65" eb="67">
      <t>バアイ</t>
    </rPh>
    <rPh sb="67" eb="69">
      <t>ネンガク</t>
    </rPh>
    <rPh sb="78" eb="79">
      <t>エン</t>
    </rPh>
    <rPh sb="79" eb="81">
      <t>キジュン</t>
    </rPh>
    <rPh sb="81" eb="82">
      <t>ガク</t>
    </rPh>
    <phoneticPr fontId="3"/>
  </si>
  <si>
    <r>
      <t>：1クラブ当たり年額</t>
    </r>
    <r>
      <rPr>
        <sz val="11"/>
        <color indexed="10"/>
        <rFont val="Meiryo UI"/>
        <family val="3"/>
        <charset val="128"/>
      </rPr>
      <t>2,232,000</t>
    </r>
    <r>
      <rPr>
        <sz val="11"/>
        <color theme="1"/>
        <rFont val="Meiryo UI"/>
        <family val="3"/>
        <charset val="128"/>
      </rPr>
      <t>円基準額（障がい児の受入が3名以上あり、職員を加配すること）※Eの受入推進の職員と重複不可</t>
    </r>
    <rPh sb="20" eb="22">
      <t>キジュン</t>
    </rPh>
    <rPh sb="22" eb="23">
      <t>ガク</t>
    </rPh>
    <rPh sb="24" eb="25">
      <t>ショウ</t>
    </rPh>
    <rPh sb="27" eb="28">
      <t>ジ</t>
    </rPh>
    <rPh sb="29" eb="31">
      <t>ウケイレ</t>
    </rPh>
    <rPh sb="33" eb="36">
      <t>メイイジョウ</t>
    </rPh>
    <rPh sb="39" eb="41">
      <t>ショクイン</t>
    </rPh>
    <rPh sb="42" eb="44">
      <t>カハイ</t>
    </rPh>
    <rPh sb="52" eb="54">
      <t>ウケイレ</t>
    </rPh>
    <rPh sb="54" eb="56">
      <t>スイシン</t>
    </rPh>
    <rPh sb="57" eb="59">
      <t>ショクイン</t>
    </rPh>
    <rPh sb="60" eb="62">
      <t>チョウフク</t>
    </rPh>
    <rPh sb="62" eb="64">
      <t>フカ</t>
    </rPh>
    <phoneticPr fontId="3"/>
  </si>
  <si>
    <t>：月額利用料の半額ｏｒ5,000円と比較して低い額×対象児童数×12か月</t>
    <rPh sb="1" eb="3">
      <t>ゲツガク</t>
    </rPh>
    <rPh sb="3" eb="6">
      <t>リヨウリョウ</t>
    </rPh>
    <rPh sb="7" eb="9">
      <t>ハンガク</t>
    </rPh>
    <rPh sb="16" eb="17">
      <t>エン</t>
    </rPh>
    <rPh sb="18" eb="20">
      <t>ヒカク</t>
    </rPh>
    <rPh sb="22" eb="23">
      <t>ヒク</t>
    </rPh>
    <rPh sb="24" eb="25">
      <t>ガク</t>
    </rPh>
    <rPh sb="26" eb="28">
      <t>タイショウ</t>
    </rPh>
    <rPh sb="28" eb="30">
      <t>ジドウ</t>
    </rPh>
    <rPh sb="30" eb="31">
      <t>スウ</t>
    </rPh>
    <rPh sb="35" eb="36">
      <t>ゲツ</t>
    </rPh>
    <phoneticPr fontId="3"/>
  </si>
  <si>
    <r>
      <t>：（１）1クラブ１人当たり年額</t>
    </r>
    <r>
      <rPr>
        <sz val="11"/>
        <color rgb="FFFF0000"/>
        <rFont val="Meiryo UI"/>
        <family val="3"/>
        <charset val="128"/>
      </rPr>
      <t>131,000</t>
    </r>
    <r>
      <rPr>
        <sz val="11"/>
        <color theme="1"/>
        <rFont val="Meiryo UI"/>
        <family val="3"/>
        <charset val="128"/>
      </rPr>
      <t>円基準額（放課後児童支援員を配置）
１支援当たり</t>
    </r>
    <r>
      <rPr>
        <sz val="11"/>
        <color rgb="FFFF0000"/>
        <rFont val="Meiryo UI"/>
        <family val="3"/>
        <charset val="128"/>
      </rPr>
      <t>上限919,000円</t>
    </r>
    <rPh sb="9" eb="10">
      <t>ニン</t>
    </rPh>
    <rPh sb="23" eb="25">
      <t>キジュン</t>
    </rPh>
    <rPh sb="25" eb="26">
      <t>ガク</t>
    </rPh>
    <rPh sb="27" eb="30">
      <t>ホウカゴ</t>
    </rPh>
    <rPh sb="30" eb="32">
      <t>ジドウ</t>
    </rPh>
    <rPh sb="32" eb="34">
      <t>シエン</t>
    </rPh>
    <rPh sb="34" eb="35">
      <t>イン</t>
    </rPh>
    <rPh sb="36" eb="38">
      <t>ハイチ</t>
    </rPh>
    <rPh sb="41" eb="43">
      <t>シエン</t>
    </rPh>
    <rPh sb="43" eb="44">
      <t>ア</t>
    </rPh>
    <rPh sb="46" eb="48">
      <t>ジョウゲン</t>
    </rPh>
    <rPh sb="55" eb="56">
      <t>エン</t>
    </rPh>
    <phoneticPr fontId="3"/>
  </si>
  <si>
    <t>※常勤支援員（有資格者）を２名以上、年間を通して配置している場合上記の基準額が一部増額します。
詳細は、名護市補助金交付要綱をご確認ください。</t>
    <rPh sb="1" eb="3">
      <t>ジョウキン</t>
    </rPh>
    <rPh sb="3" eb="6">
      <t>シエンイン</t>
    </rPh>
    <rPh sb="7" eb="11">
      <t>ユウシカクシャ</t>
    </rPh>
    <rPh sb="14" eb="17">
      <t>メイイジョウ</t>
    </rPh>
    <rPh sb="18" eb="20">
      <t>ネンカン</t>
    </rPh>
    <rPh sb="21" eb="22">
      <t>トオ</t>
    </rPh>
    <rPh sb="24" eb="26">
      <t>ハイチ</t>
    </rPh>
    <rPh sb="30" eb="32">
      <t>バアイ</t>
    </rPh>
    <rPh sb="32" eb="34">
      <t>ジョウキ</t>
    </rPh>
    <rPh sb="35" eb="38">
      <t>キジュンガク</t>
    </rPh>
    <rPh sb="39" eb="41">
      <t>イチブ</t>
    </rPh>
    <rPh sb="41" eb="43">
      <t>ゾウガク</t>
    </rPh>
    <rPh sb="48" eb="50">
      <t>ショウサイ</t>
    </rPh>
    <rPh sb="52" eb="55">
      <t>ナゴシ</t>
    </rPh>
    <rPh sb="55" eb="62">
      <t>ホジョキンコウフヨウコウ</t>
    </rPh>
    <rPh sb="64" eb="66">
      <t>カクニン</t>
    </rPh>
    <phoneticPr fontId="1"/>
  </si>
  <si>
    <t>自:令和８年4月１日</t>
    <rPh sb="0" eb="1">
      <t>ジ</t>
    </rPh>
    <rPh sb="2" eb="4">
      <t>レイワ</t>
    </rPh>
    <rPh sb="5" eb="6">
      <t>ネン</t>
    </rPh>
    <rPh sb="7" eb="8">
      <t>ガツ</t>
    </rPh>
    <rPh sb="9" eb="10">
      <t>ヒ</t>
    </rPh>
    <phoneticPr fontId="3"/>
  </si>
  <si>
    <t>至:令和９年3月31日</t>
    <rPh sb="0" eb="1">
      <t>イタル</t>
    </rPh>
    <rPh sb="2" eb="3">
      <t>レイ</t>
    </rPh>
    <rPh sb="3" eb="4">
      <t>ワ</t>
    </rPh>
    <rPh sb="5" eb="6">
      <t>ネン</t>
    </rPh>
    <rPh sb="7" eb="8">
      <t>ガツ</t>
    </rPh>
    <rPh sb="10" eb="11">
      <t>ヒ</t>
    </rPh>
    <phoneticPr fontId="3"/>
  </si>
  <si>
    <t>2,794,000-（19-児童数）×30,000</t>
    <rPh sb="14" eb="16">
      <t>ジドウ</t>
    </rPh>
    <rPh sb="16" eb="17">
      <t>スウ</t>
    </rPh>
    <phoneticPr fontId="3"/>
  </si>
  <si>
    <t>5,117,000-（36-児童数）×27,000</t>
    <rPh sb="14" eb="16">
      <t>ジドウ</t>
    </rPh>
    <rPh sb="16" eb="17">
      <t>スウ</t>
    </rPh>
    <phoneticPr fontId="3"/>
  </si>
  <si>
    <t>5,117,000-（児童数-45）×85,000</t>
    <rPh sb="11" eb="13">
      <t>ジドウ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</si>
</sst>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:"/>
    <numFmt numFmtId="177" formatCode="0.00_ "/>
    <numFmt numFmtId="178" formatCode="#&quot;日&quot;"/>
    <numFmt numFmtId="179" formatCode="#.00&quot;時&quot;&quot;間&quot;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Meiryo UI"/>
      <family val="3"/>
      <charset val="128"/>
    </font>
    <font>
      <u/>
      <sz val="16"/>
      <name val="Meiryo UI"/>
      <family val="3"/>
      <charset val="128"/>
    </font>
    <font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ck">
        <color theme="1"/>
      </left>
      <right style="thick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/>
  </cellStyleXfs>
  <cellXfs count="316">
    <xf numFmtId="0" fontId="0" fillId="0" borderId="0" xfId="0">
      <alignment vertical="center"/>
    </xf>
    <xf numFmtId="0" fontId="11" fillId="0" borderId="0" xfId="1" applyFont="1" applyAlignme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21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>
      <alignment vertical="center"/>
    </xf>
    <xf numFmtId="0" fontId="16" fillId="0" borderId="0" xfId="1" applyFont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176" fontId="11" fillId="0" borderId="0" xfId="1" applyNumberFormat="1" applyFont="1" applyProtection="1">
      <alignment vertical="center"/>
    </xf>
    <xf numFmtId="2" fontId="11" fillId="0" borderId="0" xfId="1" applyNumberFormat="1" applyFont="1" applyProtection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>
      <alignment vertical="center"/>
    </xf>
    <xf numFmtId="0" fontId="12" fillId="0" borderId="0" xfId="1" applyFont="1" applyFill="1">
      <alignment vertical="center"/>
    </xf>
    <xf numFmtId="0" fontId="11" fillId="0" borderId="0" xfId="1" applyFont="1" applyProtection="1">
      <alignment vertical="center"/>
    </xf>
    <xf numFmtId="177" fontId="11" fillId="0" borderId="0" xfId="1" applyNumberFormat="1" applyFont="1" applyProtection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78" fontId="11" fillId="0" borderId="0" xfId="1" applyNumberFormat="1" applyFont="1" applyProtection="1">
      <alignment vertical="center"/>
    </xf>
    <xf numFmtId="38" fontId="20" fillId="2" borderId="2" xfId="2" applyFont="1" applyFill="1" applyBorder="1" applyAlignment="1">
      <alignment horizontal="center" vertical="center" shrinkToFit="1"/>
    </xf>
    <xf numFmtId="38" fontId="20" fillId="2" borderId="3" xfId="2" applyFont="1" applyFill="1" applyBorder="1" applyAlignment="1">
      <alignment vertical="center" shrinkToFit="1"/>
    </xf>
    <xf numFmtId="38" fontId="13" fillId="0" borderId="1" xfId="2" applyFont="1" applyFill="1" applyBorder="1" applyAlignment="1" applyProtection="1">
      <alignment horizontal="right" vertical="center"/>
    </xf>
    <xf numFmtId="0" fontId="19" fillId="0" borderId="0" xfId="1" applyFont="1" applyFill="1" applyBorder="1" applyAlignment="1">
      <alignment vertical="center"/>
    </xf>
    <xf numFmtId="38" fontId="20" fillId="0" borderId="8" xfId="2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" xfId="1" applyFont="1" applyFill="1" applyBorder="1" applyAlignment="1" applyProtection="1">
      <alignment vertical="center"/>
      <protection locked="0"/>
    </xf>
    <xf numFmtId="38" fontId="15" fillId="0" borderId="1" xfId="2" applyFont="1" applyFill="1" applyBorder="1" applyAlignment="1">
      <alignment horizontal="right" vertical="center"/>
    </xf>
    <xf numFmtId="0" fontId="11" fillId="0" borderId="0" xfId="1" applyNumberFormat="1" applyFont="1" applyProtection="1">
      <alignment vertical="center"/>
    </xf>
    <xf numFmtId="38" fontId="12" fillId="2" borderId="2" xfId="2" applyFont="1" applyFill="1" applyBorder="1" applyAlignment="1">
      <alignment horizontal="center" vertical="center" shrinkToFit="1"/>
    </xf>
    <xf numFmtId="38" fontId="12" fillId="2" borderId="3" xfId="2" applyFont="1" applyFill="1" applyBorder="1" applyAlignment="1">
      <alignment vertical="center" shrinkToFit="1"/>
    </xf>
    <xf numFmtId="0" fontId="17" fillId="0" borderId="0" xfId="1" applyFont="1" applyBorder="1" applyAlignment="1">
      <alignment horizontal="center" vertical="center" wrapText="1"/>
    </xf>
    <xf numFmtId="38" fontId="20" fillId="0" borderId="11" xfId="2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38" fontId="15" fillId="0" borderId="1" xfId="2" applyFont="1" applyBorder="1" applyAlignment="1">
      <alignment horizontal="right" vertical="center"/>
    </xf>
    <xf numFmtId="38" fontId="20" fillId="0" borderId="1" xfId="2" applyFont="1" applyFill="1" applyBorder="1" applyAlignment="1">
      <alignment horizontal="left" vertical="center" indent="1"/>
    </xf>
    <xf numFmtId="38" fontId="13" fillId="0" borderId="1" xfId="2" applyFont="1" applyFill="1" applyBorder="1" applyAlignment="1">
      <alignment horizontal="right" vertical="center"/>
    </xf>
    <xf numFmtId="0" fontId="15" fillId="3" borderId="1" xfId="1" applyFont="1" applyFill="1" applyBorder="1" applyAlignment="1" applyProtection="1">
      <alignment vertical="center"/>
      <protection locked="0"/>
    </xf>
    <xf numFmtId="38" fontId="13" fillId="0" borderId="5" xfId="2" applyFont="1" applyFill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38" fontId="15" fillId="2" borderId="1" xfId="2" applyFont="1" applyFill="1" applyBorder="1" applyAlignment="1">
      <alignment horizontal="right" vertical="center"/>
    </xf>
    <xf numFmtId="178" fontId="12" fillId="0" borderId="1" xfId="1" applyNumberFormat="1" applyFont="1" applyFill="1" applyBorder="1" applyAlignment="1" applyProtection="1">
      <alignment vertical="center"/>
    </xf>
    <xf numFmtId="38" fontId="20" fillId="2" borderId="2" xfId="2" applyFont="1" applyFill="1" applyBorder="1" applyAlignment="1">
      <alignment horizontal="center" vertical="center"/>
    </xf>
    <xf numFmtId="38" fontId="12" fillId="2" borderId="3" xfId="2" applyFont="1" applyFill="1" applyBorder="1" applyAlignment="1">
      <alignment vertical="center"/>
    </xf>
    <xf numFmtId="38" fontId="13" fillId="0" borderId="73" xfId="2" applyFont="1" applyFill="1" applyBorder="1" applyAlignment="1" applyProtection="1">
      <alignment horizontal="right" vertical="center"/>
      <protection locked="0"/>
    </xf>
    <xf numFmtId="38" fontId="21" fillId="0" borderId="14" xfId="2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38" fontId="15" fillId="2" borderId="1" xfId="2" applyFont="1" applyFill="1" applyBorder="1" applyAlignment="1" applyProtection="1">
      <alignment horizontal="right" vertical="center"/>
    </xf>
    <xf numFmtId="0" fontId="12" fillId="0" borderId="0" xfId="1" applyFont="1" applyAlignment="1">
      <alignment vertical="center" wrapText="1"/>
    </xf>
    <xf numFmtId="179" fontId="12" fillId="0" borderId="1" xfId="1" applyNumberFormat="1" applyFont="1" applyFill="1" applyBorder="1" applyAlignment="1" applyProtection="1">
      <alignment vertical="center"/>
    </xf>
    <xf numFmtId="38" fontId="20" fillId="2" borderId="2" xfId="2" applyFont="1" applyFill="1" applyBorder="1" applyAlignment="1">
      <alignment horizontal="left" vertical="center" indent="1"/>
    </xf>
    <xf numFmtId="38" fontId="12" fillId="2" borderId="3" xfId="2" applyFont="1" applyFill="1" applyBorder="1" applyAlignment="1">
      <alignment horizontal="center" vertical="center"/>
    </xf>
    <xf numFmtId="38" fontId="13" fillId="3" borderId="1" xfId="2" applyFont="1" applyFill="1" applyBorder="1" applyAlignment="1" applyProtection="1">
      <alignment horizontal="right" vertical="center"/>
      <protection locked="0"/>
    </xf>
    <xf numFmtId="38" fontId="21" fillId="0" borderId="1" xfId="2" applyFont="1" applyFill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20" fillId="2" borderId="3" xfId="2" applyFont="1" applyFill="1" applyBorder="1" applyAlignment="1">
      <alignment horizontal="center" vertical="center"/>
    </xf>
    <xf numFmtId="0" fontId="11" fillId="0" borderId="21" xfId="1" applyFont="1" applyBorder="1" applyAlignment="1">
      <alignment vertical="center"/>
    </xf>
    <xf numFmtId="0" fontId="11" fillId="0" borderId="22" xfId="1" applyFont="1" applyFill="1" applyBorder="1" applyAlignment="1" applyProtection="1">
      <alignment horizontal="distributed" vertical="center" shrinkToFit="1"/>
      <protection locked="0"/>
    </xf>
    <xf numFmtId="176" fontId="11" fillId="3" borderId="23" xfId="1" applyNumberFormat="1" applyFont="1" applyFill="1" applyBorder="1" applyAlignment="1" applyProtection="1">
      <alignment vertical="center" shrinkToFit="1"/>
      <protection locked="0"/>
    </xf>
    <xf numFmtId="0" fontId="11" fillId="3" borderId="0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6" xfId="1" applyFont="1" applyFill="1" applyBorder="1" applyAlignment="1" applyProtection="1">
      <alignment horizontal="distributed" vertical="center" shrinkToFit="1"/>
      <protection locked="0"/>
    </xf>
    <xf numFmtId="176" fontId="11" fillId="3" borderId="6" xfId="1" applyNumberFormat="1" applyFont="1" applyFill="1" applyBorder="1" applyAlignment="1" applyProtection="1">
      <alignment vertical="center" shrinkToFit="1"/>
      <protection locked="0"/>
    </xf>
    <xf numFmtId="0" fontId="11" fillId="3" borderId="15" xfId="1" applyNumberFormat="1" applyFont="1" applyFill="1" applyBorder="1" applyAlignment="1" applyProtection="1">
      <alignment horizontal="left" vertical="center" shrinkToFit="1"/>
      <protection locked="0"/>
    </xf>
    <xf numFmtId="38" fontId="20" fillId="0" borderId="1" xfId="2" applyFont="1" applyBorder="1" applyAlignment="1">
      <alignment vertical="center" wrapText="1"/>
    </xf>
    <xf numFmtId="38" fontId="12" fillId="2" borderId="2" xfId="2" applyFont="1" applyFill="1" applyBorder="1" applyAlignment="1">
      <alignment horizontal="center" vertical="center" wrapText="1"/>
    </xf>
    <xf numFmtId="38" fontId="12" fillId="2" borderId="3" xfId="2" applyFont="1" applyFill="1" applyBorder="1" applyAlignment="1">
      <alignment vertical="center" wrapText="1"/>
    </xf>
    <xf numFmtId="0" fontId="11" fillId="0" borderId="24" xfId="1" applyFont="1" applyFill="1" applyBorder="1" applyAlignment="1" applyProtection="1">
      <alignment horizontal="distributed" vertical="center" shrinkToFit="1"/>
      <protection locked="0"/>
    </xf>
    <xf numFmtId="176" fontId="11" fillId="3" borderId="25" xfId="1" applyNumberFormat="1" applyFont="1" applyFill="1" applyBorder="1" applyAlignment="1" applyProtection="1">
      <alignment vertical="center" shrinkToFit="1"/>
      <protection locked="0"/>
    </xf>
    <xf numFmtId="0" fontId="11" fillId="3" borderId="26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26" xfId="1" applyFont="1" applyFill="1" applyBorder="1" applyAlignment="1" applyProtection="1">
      <alignment horizontal="distributed" vertical="center" shrinkToFit="1"/>
      <protection locked="0"/>
    </xf>
    <xf numFmtId="176" fontId="11" fillId="3" borderId="26" xfId="1" applyNumberFormat="1" applyFont="1" applyFill="1" applyBorder="1" applyAlignment="1" applyProtection="1">
      <alignment vertical="center" shrinkToFit="1"/>
      <protection locked="0"/>
    </xf>
    <xf numFmtId="0" fontId="11" fillId="3" borderId="27" xfId="1" applyNumberFormat="1" applyFont="1" applyFill="1" applyBorder="1" applyAlignment="1" applyProtection="1">
      <alignment horizontal="left" vertical="center" shrinkToFit="1"/>
      <protection locked="0"/>
    </xf>
    <xf numFmtId="38" fontId="20" fillId="2" borderId="2" xfId="2" applyFont="1" applyFill="1" applyBorder="1" applyAlignment="1">
      <alignment horizontal="center" vertical="center" wrapText="1"/>
    </xf>
    <xf numFmtId="38" fontId="20" fillId="2" borderId="3" xfId="2" applyFont="1" applyFill="1" applyBorder="1" applyAlignment="1">
      <alignment vertical="center" wrapText="1"/>
    </xf>
    <xf numFmtId="0" fontId="11" fillId="0" borderId="21" xfId="1" applyFont="1" applyFill="1" applyBorder="1" applyAlignment="1" applyProtection="1">
      <alignment horizontal="distributed" vertical="center" shrinkToFit="1"/>
      <protection locked="0"/>
    </xf>
    <xf numFmtId="176" fontId="11" fillId="3" borderId="21" xfId="1" applyNumberFormat="1" applyFont="1" applyFill="1" applyBorder="1" applyAlignment="1" applyProtection="1">
      <alignment vertical="center" shrinkToFit="1"/>
      <protection locked="0"/>
    </xf>
    <xf numFmtId="0" fontId="11" fillId="3" borderId="28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29" xfId="1" applyFont="1" applyFill="1" applyBorder="1" applyAlignment="1" applyProtection="1">
      <alignment vertical="center" shrinkToFit="1"/>
      <protection locked="0"/>
    </xf>
    <xf numFmtId="0" fontId="11" fillId="0" borderId="33" xfId="1" applyFont="1" applyFill="1" applyBorder="1" applyAlignment="1" applyProtection="1">
      <alignment horizontal="left" vertical="center" wrapText="1" shrinkToFit="1"/>
      <protection locked="0"/>
    </xf>
    <xf numFmtId="0" fontId="12" fillId="0" borderId="1" xfId="1" applyFont="1" applyBorder="1" applyAlignment="1">
      <alignment vertical="center" textRotation="255"/>
    </xf>
    <xf numFmtId="0" fontId="11" fillId="0" borderId="34" xfId="1" applyFont="1" applyFill="1" applyBorder="1" applyAlignment="1" applyProtection="1">
      <alignment horizontal="left" vertical="center" wrapText="1" shrinkToFit="1"/>
      <protection locked="0"/>
    </xf>
    <xf numFmtId="0" fontId="12" fillId="0" borderId="0" xfId="1" applyFont="1" applyFill="1" applyAlignment="1">
      <alignment vertical="center"/>
    </xf>
    <xf numFmtId="38" fontId="23" fillId="0" borderId="0" xfId="2" applyFont="1" applyFill="1" applyBorder="1" applyAlignment="1" applyProtection="1">
      <alignment horizontal="right" vertical="center"/>
    </xf>
    <xf numFmtId="0" fontId="17" fillId="0" borderId="0" xfId="1" applyFont="1" applyAlignment="1">
      <alignment horizontal="right" vertical="center"/>
    </xf>
    <xf numFmtId="0" fontId="12" fillId="0" borderId="0" xfId="1" applyFont="1" applyBorder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distributed" vertical="center"/>
    </xf>
    <xf numFmtId="3" fontId="17" fillId="0" borderId="0" xfId="1" applyNumberFormat="1" applyFont="1" applyBorder="1" applyAlignment="1">
      <alignment horizontal="right" vertical="center"/>
    </xf>
    <xf numFmtId="0" fontId="12" fillId="0" borderId="0" xfId="1" applyFont="1" applyFill="1" applyAlignment="1">
      <alignment horizontal="left" vertical="center"/>
    </xf>
    <xf numFmtId="0" fontId="17" fillId="0" borderId="0" xfId="1" applyFont="1" applyBorder="1" applyAlignment="1">
      <alignment horizontal="right" vertical="center"/>
    </xf>
    <xf numFmtId="0" fontId="19" fillId="0" borderId="0" xfId="1" applyFont="1" applyFill="1" applyBorder="1" applyAlignment="1">
      <alignment horizontal="distributed" vertical="center"/>
    </xf>
    <xf numFmtId="38" fontId="17" fillId="0" borderId="0" xfId="2" applyFont="1" applyFill="1" applyBorder="1" applyAlignment="1" applyProtection="1">
      <alignment horizontal="right" vertical="center"/>
    </xf>
    <xf numFmtId="0" fontId="12" fillId="0" borderId="0" xfId="1" applyFont="1" applyAlignment="1">
      <alignment horizontal="distributed" vertical="center" wrapText="1"/>
    </xf>
    <xf numFmtId="0" fontId="17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distributed" vertical="center"/>
    </xf>
    <xf numFmtId="0" fontId="12" fillId="0" borderId="0" xfId="1" applyFont="1" applyAlignment="1">
      <alignment horizontal="center" vertical="center" wrapText="1"/>
    </xf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6" fillId="0" borderId="0" xfId="3" applyFont="1">
      <alignment vertical="center"/>
    </xf>
    <xf numFmtId="0" fontId="20" fillId="0" borderId="0" xfId="3" applyFont="1">
      <alignment vertical="center"/>
    </xf>
    <xf numFmtId="0" fontId="11" fillId="0" borderId="0" xfId="4" applyFont="1">
      <alignment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Border="1">
      <alignment vertical="center"/>
    </xf>
    <xf numFmtId="0" fontId="27" fillId="0" borderId="38" xfId="3" applyFont="1" applyBorder="1" applyAlignment="1">
      <alignment vertical="center"/>
    </xf>
    <xf numFmtId="0" fontId="12" fillId="0" borderId="44" xfId="3" applyFont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2" fillId="0" borderId="47" xfId="3" applyFont="1" applyBorder="1" applyAlignment="1">
      <alignment horizontal="center" vertical="center"/>
    </xf>
    <xf numFmtId="38" fontId="20" fillId="0" borderId="47" xfId="5" applyFont="1" applyBorder="1" applyAlignment="1">
      <alignment vertical="center"/>
    </xf>
    <xf numFmtId="38" fontId="20" fillId="0" borderId="51" xfId="5" applyFont="1" applyBorder="1" applyAlignment="1">
      <alignment vertical="center"/>
    </xf>
    <xf numFmtId="38" fontId="20" fillId="3" borderId="52" xfId="5" applyFont="1" applyFill="1" applyBorder="1" applyAlignment="1">
      <alignment vertical="center"/>
    </xf>
    <xf numFmtId="38" fontId="20" fillId="0" borderId="55" xfId="5" applyFont="1" applyBorder="1" applyAlignment="1">
      <alignment vertical="center"/>
    </xf>
    <xf numFmtId="38" fontId="20" fillId="0" borderId="54" xfId="5" applyFont="1" applyBorder="1" applyAlignment="1">
      <alignment vertical="center"/>
    </xf>
    <xf numFmtId="38" fontId="20" fillId="3" borderId="54" xfId="5" applyFont="1" applyFill="1" applyBorder="1" applyAlignment="1">
      <alignment vertical="center"/>
    </xf>
    <xf numFmtId="38" fontId="20" fillId="0" borderId="74" xfId="5" applyFont="1" applyBorder="1" applyAlignment="1">
      <alignment vertical="center"/>
    </xf>
    <xf numFmtId="38" fontId="20" fillId="0" borderId="56" xfId="5" applyFont="1" applyBorder="1" applyAlignment="1">
      <alignment vertical="center"/>
    </xf>
    <xf numFmtId="0" fontId="20" fillId="0" borderId="0" xfId="3" applyFont="1" applyBorder="1">
      <alignment vertical="center"/>
    </xf>
    <xf numFmtId="38" fontId="12" fillId="0" borderId="44" xfId="5" applyFont="1" applyBorder="1" applyAlignment="1">
      <alignment horizontal="center" vertical="center"/>
    </xf>
    <xf numFmtId="38" fontId="20" fillId="0" borderId="44" xfId="5" applyFont="1" applyBorder="1" applyAlignment="1">
      <alignment vertical="center"/>
    </xf>
    <xf numFmtId="38" fontId="20" fillId="0" borderId="75" xfId="5" applyFont="1" applyBorder="1" applyAlignment="1">
      <alignment vertical="center"/>
    </xf>
    <xf numFmtId="38" fontId="20" fillId="0" borderId="57" xfId="5" applyFont="1" applyBorder="1" applyAlignment="1">
      <alignment vertical="center"/>
    </xf>
    <xf numFmtId="38" fontId="12" fillId="0" borderId="52" xfId="5" applyFont="1" applyBorder="1" applyAlignment="1">
      <alignment vertical="center"/>
    </xf>
    <xf numFmtId="38" fontId="20" fillId="4" borderId="52" xfId="5" applyFont="1" applyFill="1" applyBorder="1" applyAlignment="1">
      <alignment vertical="center"/>
    </xf>
    <xf numFmtId="38" fontId="20" fillId="0" borderId="42" xfId="5" applyFont="1" applyBorder="1" applyAlignment="1">
      <alignment vertical="center"/>
    </xf>
    <xf numFmtId="0" fontId="12" fillId="0" borderId="0" xfId="3" applyFont="1">
      <alignment vertical="center"/>
    </xf>
    <xf numFmtId="0" fontId="20" fillId="4" borderId="53" xfId="3" applyFont="1" applyFill="1" applyBorder="1">
      <alignment vertical="center"/>
    </xf>
    <xf numFmtId="0" fontId="20" fillId="0" borderId="43" xfId="3" applyFont="1" applyBorder="1">
      <alignment vertical="center"/>
    </xf>
    <xf numFmtId="38" fontId="20" fillId="3" borderId="51" xfId="5" applyFont="1" applyFill="1" applyBorder="1" applyAlignment="1">
      <alignment vertical="center"/>
    </xf>
    <xf numFmtId="38" fontId="20" fillId="0" borderId="21" xfId="5" applyFont="1" applyBorder="1" applyAlignment="1">
      <alignment vertical="center"/>
    </xf>
    <xf numFmtId="38" fontId="20" fillId="0" borderId="56" xfId="5" applyFont="1" applyBorder="1" applyAlignment="1">
      <alignment vertical="center" wrapText="1"/>
    </xf>
    <xf numFmtId="38" fontId="20" fillId="4" borderId="56" xfId="5" applyFont="1" applyFill="1" applyBorder="1" applyAlignment="1">
      <alignment vertical="center"/>
    </xf>
    <xf numFmtId="38" fontId="20" fillId="3" borderId="55" xfId="5" applyFont="1" applyFill="1" applyBorder="1" applyAlignment="1">
      <alignment vertical="center"/>
    </xf>
    <xf numFmtId="38" fontId="20" fillId="0" borderId="7" xfId="5" applyFont="1" applyBorder="1" applyAlignment="1">
      <alignment vertical="center"/>
    </xf>
    <xf numFmtId="38" fontId="20" fillId="3" borderId="56" xfId="5" applyFont="1" applyFill="1" applyBorder="1" applyAlignment="1">
      <alignment vertical="center"/>
    </xf>
    <xf numFmtId="38" fontId="20" fillId="3" borderId="47" xfId="5" applyFont="1" applyFill="1" applyBorder="1" applyAlignment="1">
      <alignment vertical="center"/>
    </xf>
    <xf numFmtId="38" fontId="20" fillId="0" borderId="0" xfId="5" applyFont="1" applyBorder="1" applyAlignment="1">
      <alignment vertical="center"/>
    </xf>
    <xf numFmtId="38" fontId="20" fillId="0" borderId="61" xfId="5" applyFont="1" applyBorder="1" applyAlignment="1">
      <alignment vertical="center" wrapText="1"/>
    </xf>
    <xf numFmtId="38" fontId="20" fillId="0" borderId="61" xfId="5" applyFont="1" applyFill="1" applyBorder="1" applyAlignment="1">
      <alignment vertical="center"/>
    </xf>
    <xf numFmtId="0" fontId="12" fillId="0" borderId="41" xfId="3" applyFont="1" applyBorder="1">
      <alignment vertical="center"/>
    </xf>
    <xf numFmtId="38" fontId="20" fillId="0" borderId="41" xfId="5" applyFont="1" applyBorder="1" applyAlignment="1">
      <alignment vertical="center"/>
    </xf>
    <xf numFmtId="38" fontId="20" fillId="0" borderId="44" xfId="5" applyFont="1" applyBorder="1" applyAlignment="1">
      <alignment horizontal="center" vertical="center"/>
    </xf>
    <xf numFmtId="38" fontId="20" fillId="0" borderId="42" xfId="5" applyFont="1" applyBorder="1" applyAlignment="1">
      <alignment horizontal="center" vertical="center"/>
    </xf>
    <xf numFmtId="38" fontId="20" fillId="3" borderId="65" xfId="5" applyFont="1" applyFill="1" applyBorder="1" applyAlignment="1">
      <alignment vertical="center"/>
    </xf>
    <xf numFmtId="38" fontId="20" fillId="0" borderId="50" xfId="5" applyFont="1" applyBorder="1" applyAlignment="1">
      <alignment vertical="center"/>
    </xf>
    <xf numFmtId="38" fontId="20" fillId="0" borderId="51" xfId="5" applyFont="1" applyFill="1" applyBorder="1" applyAlignment="1">
      <alignment vertical="center"/>
    </xf>
    <xf numFmtId="38" fontId="20" fillId="0" borderId="54" xfId="5" applyFont="1" applyFill="1" applyBorder="1" applyAlignment="1">
      <alignment vertical="center"/>
    </xf>
    <xf numFmtId="38" fontId="20" fillId="3" borderId="60" xfId="5" applyFont="1" applyFill="1" applyBorder="1" applyAlignment="1">
      <alignment vertical="center"/>
    </xf>
    <xf numFmtId="38" fontId="20" fillId="0" borderId="57" xfId="5" applyFont="1" applyFill="1" applyBorder="1" applyAlignment="1">
      <alignment vertical="center"/>
    </xf>
    <xf numFmtId="38" fontId="12" fillId="0" borderId="42" xfId="5" applyFont="1" applyFill="1" applyBorder="1" applyAlignment="1">
      <alignment horizontal="center" vertical="center"/>
    </xf>
    <xf numFmtId="38" fontId="20" fillId="3" borderId="50" xfId="5" applyFont="1" applyFill="1" applyBorder="1" applyAlignment="1">
      <alignment vertical="center"/>
    </xf>
    <xf numFmtId="38" fontId="20" fillId="3" borderId="58" xfId="5" applyFont="1" applyFill="1" applyBorder="1" applyAlignment="1">
      <alignment vertical="center"/>
    </xf>
    <xf numFmtId="38" fontId="12" fillId="0" borderId="54" xfId="5" applyFont="1" applyBorder="1" applyAlignment="1">
      <alignment vertical="center"/>
    </xf>
    <xf numFmtId="38" fontId="20" fillId="4" borderId="55" xfId="5" applyFont="1" applyFill="1" applyBorder="1" applyAlignment="1">
      <alignment vertical="center"/>
    </xf>
    <xf numFmtId="38" fontId="20" fillId="0" borderId="76" xfId="5" applyFont="1" applyBorder="1" applyAlignment="1">
      <alignment vertical="center"/>
    </xf>
    <xf numFmtId="38" fontId="20" fillId="0" borderId="6" xfId="5" applyFont="1" applyBorder="1" applyAlignment="1">
      <alignment vertical="center"/>
    </xf>
    <xf numFmtId="38" fontId="20" fillId="3" borderId="59" xfId="5" applyFont="1" applyFill="1" applyBorder="1" applyAlignment="1">
      <alignment vertical="center"/>
    </xf>
    <xf numFmtId="38" fontId="20" fillId="0" borderId="76" xfId="5" applyFont="1" applyFill="1" applyBorder="1" applyAlignment="1">
      <alignment vertical="center"/>
    </xf>
    <xf numFmtId="38" fontId="20" fillId="0" borderId="58" xfId="5" applyFont="1" applyFill="1" applyBorder="1" applyAlignment="1">
      <alignment vertical="center"/>
    </xf>
    <xf numFmtId="38" fontId="20" fillId="0" borderId="53" xfId="5" applyFont="1" applyBorder="1" applyAlignment="1">
      <alignment vertical="center"/>
    </xf>
    <xf numFmtId="0" fontId="12" fillId="0" borderId="62" xfId="3" applyFont="1" applyBorder="1">
      <alignment vertical="center"/>
    </xf>
    <xf numFmtId="0" fontId="12" fillId="3" borderId="65" xfId="3" applyFont="1" applyFill="1" applyBorder="1">
      <alignment vertical="center"/>
    </xf>
    <xf numFmtId="38" fontId="20" fillId="0" borderId="65" xfId="5" applyFont="1" applyBorder="1" applyAlignment="1">
      <alignment vertical="center"/>
    </xf>
    <xf numFmtId="38" fontId="20" fillId="0" borderId="38" xfId="5" applyFont="1" applyFill="1" applyBorder="1" applyAlignment="1">
      <alignment vertical="center"/>
    </xf>
    <xf numFmtId="38" fontId="20" fillId="0" borderId="48" xfId="5" applyFont="1" applyBorder="1" applyAlignment="1">
      <alignment vertical="center"/>
    </xf>
    <xf numFmtId="0" fontId="12" fillId="0" borderId="71" xfId="3" applyFont="1" applyBorder="1" applyAlignment="1">
      <alignment vertical="center" textRotation="255"/>
    </xf>
    <xf numFmtId="38" fontId="12" fillId="0" borderId="71" xfId="5" applyFont="1" applyBorder="1" applyAlignment="1">
      <alignment horizontal="center" vertical="center"/>
    </xf>
    <xf numFmtId="38" fontId="20" fillId="0" borderId="0" xfId="5" applyFont="1" applyAlignment="1">
      <alignment vertical="center"/>
    </xf>
    <xf numFmtId="38" fontId="12" fillId="0" borderId="0" xfId="5" applyFont="1" applyAlignment="1">
      <alignment vertical="center"/>
    </xf>
    <xf numFmtId="0" fontId="12" fillId="0" borderId="0" xfId="3" applyFont="1" applyBorder="1" applyAlignment="1">
      <alignment vertical="center" textRotation="255"/>
    </xf>
    <xf numFmtId="38" fontId="20" fillId="0" borderId="0" xfId="5" applyFont="1" applyBorder="1" applyAlignment="1">
      <alignment vertical="center" textRotation="255"/>
    </xf>
    <xf numFmtId="38" fontId="28" fillId="0" borderId="0" xfId="5" applyFont="1" applyAlignment="1">
      <alignment vertical="center"/>
    </xf>
    <xf numFmtId="38" fontId="28" fillId="0" borderId="0" xfId="5" applyFont="1" applyAlignment="1">
      <alignment horizontal="left" vertical="center"/>
    </xf>
    <xf numFmtId="0" fontId="28" fillId="0" borderId="0" xfId="3" applyFont="1" applyAlignment="1">
      <alignment vertical="center"/>
    </xf>
    <xf numFmtId="0" fontId="12" fillId="0" borderId="0" xfId="1" applyFont="1" applyAlignment="1">
      <alignment horizontal="left" vertical="center" wrapText="1"/>
    </xf>
    <xf numFmtId="38" fontId="13" fillId="3" borderId="1" xfId="2" applyFont="1" applyFill="1" applyBorder="1" applyAlignment="1" applyProtection="1">
      <alignment horizontal="right" vertical="center"/>
      <protection locked="0"/>
    </xf>
    <xf numFmtId="0" fontId="17" fillId="0" borderId="0" xfId="1" applyFont="1" applyAlignment="1">
      <alignment horizontal="right" vertical="top"/>
    </xf>
    <xf numFmtId="0" fontId="12" fillId="0" borderId="0" xfId="1" applyFont="1" applyAlignment="1">
      <alignment vertical="top"/>
    </xf>
    <xf numFmtId="0" fontId="12" fillId="0" borderId="0" xfId="1" applyFont="1" applyFill="1" applyAlignment="1">
      <alignment horizontal="left" vertical="top"/>
    </xf>
    <xf numFmtId="0" fontId="12" fillId="0" borderId="0" xfId="1" applyFont="1" applyAlignment="1">
      <alignment horizontal="left" vertical="center"/>
    </xf>
    <xf numFmtId="38" fontId="20" fillId="0" borderId="0" xfId="2" applyFont="1" applyFill="1" applyBorder="1" applyAlignment="1" applyProtection="1">
      <alignment vertical="center" wrapText="1"/>
    </xf>
    <xf numFmtId="0" fontId="12" fillId="0" borderId="1" xfId="1" applyFont="1" applyBorder="1" applyAlignment="1">
      <alignment vertical="center" wrapText="1"/>
    </xf>
    <xf numFmtId="0" fontId="12" fillId="0" borderId="39" xfId="3" applyFont="1" applyBorder="1" applyAlignment="1">
      <alignment horizontal="center" vertical="center" textRotation="255"/>
    </xf>
    <xf numFmtId="0" fontId="12" fillId="0" borderId="43" xfId="3" applyFont="1" applyBorder="1" applyAlignment="1">
      <alignment horizontal="center" vertical="center" textRotation="255"/>
    </xf>
    <xf numFmtId="0" fontId="12" fillId="0" borderId="40" xfId="3" applyFont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2" fillId="0" borderId="45" xfId="3" applyFont="1" applyBorder="1" applyAlignment="1">
      <alignment horizontal="center" vertical="center"/>
    </xf>
    <xf numFmtId="0" fontId="12" fillId="0" borderId="46" xfId="3" applyFont="1" applyBorder="1" applyAlignment="1">
      <alignment horizontal="center" vertical="center"/>
    </xf>
    <xf numFmtId="38" fontId="20" fillId="0" borderId="48" xfId="5" applyFont="1" applyBorder="1" applyAlignment="1">
      <alignment horizontal="center" vertical="center" textRotation="255"/>
    </xf>
    <xf numFmtId="38" fontId="20" fillId="0" borderId="49" xfId="5" applyFont="1" applyBorder="1" applyAlignment="1">
      <alignment horizontal="left" vertical="center" shrinkToFit="1"/>
    </xf>
    <xf numFmtId="38" fontId="20" fillId="0" borderId="50" xfId="5" applyFont="1" applyBorder="1" applyAlignment="1">
      <alignment horizontal="left" vertical="center" shrinkToFit="1"/>
    </xf>
    <xf numFmtId="38" fontId="20" fillId="0" borderId="59" xfId="5" applyFont="1" applyBorder="1" applyAlignment="1">
      <alignment horizontal="center" vertical="center" textRotation="255"/>
    </xf>
    <xf numFmtId="38" fontId="20" fillId="0" borderId="60" xfId="5" applyFont="1" applyBorder="1" applyAlignment="1">
      <alignment horizontal="center" vertical="center" textRotation="255"/>
    </xf>
    <xf numFmtId="38" fontId="20" fillId="0" borderId="53" xfId="5" applyFont="1" applyBorder="1" applyAlignment="1">
      <alignment horizontal="left" vertical="center" shrinkToFit="1"/>
    </xf>
    <xf numFmtId="38" fontId="20" fillId="0" borderId="54" xfId="5" applyFont="1" applyBorder="1" applyAlignment="1">
      <alignment horizontal="left" vertical="center" shrinkToFit="1"/>
    </xf>
    <xf numFmtId="38" fontId="20" fillId="0" borderId="7" xfId="5" applyFont="1" applyBorder="1" applyAlignment="1">
      <alignment horizontal="center" vertical="center" shrinkToFit="1"/>
    </xf>
    <xf numFmtId="38" fontId="20" fillId="0" borderId="54" xfId="5" applyFont="1" applyBorder="1" applyAlignment="1">
      <alignment horizontal="center" vertical="center" shrinkToFit="1"/>
    </xf>
    <xf numFmtId="38" fontId="20" fillId="0" borderId="3" xfId="5" applyFont="1" applyBorder="1" applyAlignment="1">
      <alignment horizontal="left" vertical="center"/>
    </xf>
    <xf numFmtId="38" fontId="20" fillId="0" borderId="66" xfId="5" applyFont="1" applyBorder="1" applyAlignment="1">
      <alignment horizontal="left" vertical="center"/>
    </xf>
    <xf numFmtId="0" fontId="11" fillId="0" borderId="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38" fontId="20" fillId="0" borderId="53" xfId="5" applyFont="1" applyBorder="1" applyAlignment="1">
      <alignment horizontal="center" vertical="center" shrinkToFit="1"/>
    </xf>
    <xf numFmtId="38" fontId="12" fillId="0" borderId="40" xfId="5" applyFont="1" applyBorder="1" applyAlignment="1">
      <alignment horizontal="center" vertical="center"/>
    </xf>
    <xf numFmtId="38" fontId="12" fillId="0" borderId="41" xfId="5" applyFont="1" applyFill="1" applyBorder="1" applyAlignment="1">
      <alignment horizontal="center" vertical="center"/>
    </xf>
    <xf numFmtId="38" fontId="12" fillId="0" borderId="42" xfId="5" applyFont="1" applyFill="1" applyBorder="1" applyAlignment="1">
      <alignment horizontal="center" vertical="center"/>
    </xf>
    <xf numFmtId="38" fontId="12" fillId="0" borderId="19" xfId="5" applyFont="1" applyFill="1" applyBorder="1" applyAlignment="1">
      <alignment horizontal="center" vertical="center"/>
    </xf>
    <xf numFmtId="38" fontId="12" fillId="0" borderId="63" xfId="5" applyFont="1" applyBorder="1" applyAlignment="1">
      <alignment horizontal="center" vertical="center"/>
    </xf>
    <xf numFmtId="38" fontId="20" fillId="0" borderId="7" xfId="5" applyFont="1" applyBorder="1" applyAlignment="1">
      <alignment horizontal="center" vertical="center"/>
    </xf>
    <xf numFmtId="38" fontId="20" fillId="0" borderId="54" xfId="5" applyFont="1" applyBorder="1" applyAlignment="1">
      <alignment horizontal="center" vertical="center"/>
    </xf>
    <xf numFmtId="38" fontId="20" fillId="0" borderId="0" xfId="5" applyFont="1" applyBorder="1" applyAlignment="1">
      <alignment horizontal="center" vertical="center"/>
    </xf>
    <xf numFmtId="38" fontId="20" fillId="0" borderId="47" xfId="5" applyFont="1" applyBorder="1" applyAlignment="1">
      <alignment horizontal="center" vertical="center"/>
    </xf>
    <xf numFmtId="38" fontId="20" fillId="0" borderId="6" xfId="5" applyFont="1" applyFill="1" applyBorder="1" applyAlignment="1">
      <alignment horizontal="center" vertical="center"/>
    </xf>
    <xf numFmtId="38" fontId="20" fillId="0" borderId="55" xfId="5" applyFont="1" applyFill="1" applyBorder="1" applyAlignment="1">
      <alignment horizontal="center" vertical="center"/>
    </xf>
    <xf numFmtId="38" fontId="12" fillId="0" borderId="38" xfId="5" applyFont="1" applyFill="1" applyBorder="1" applyAlignment="1">
      <alignment horizontal="center" vertical="center"/>
    </xf>
    <xf numFmtId="38" fontId="12" fillId="0" borderId="57" xfId="5" applyFont="1" applyFill="1" applyBorder="1" applyAlignment="1">
      <alignment horizontal="center" vertical="center"/>
    </xf>
    <xf numFmtId="0" fontId="12" fillId="0" borderId="59" xfId="3" applyFont="1" applyBorder="1" applyAlignment="1">
      <alignment horizontal="center" vertical="center" textRotation="255"/>
    </xf>
    <xf numFmtId="0" fontId="12" fillId="0" borderId="48" xfId="3" applyFont="1" applyBorder="1" applyAlignment="1">
      <alignment horizontal="center" vertical="center" textRotation="255"/>
    </xf>
    <xf numFmtId="38" fontId="20" fillId="0" borderId="40" xfId="5" applyFont="1" applyBorder="1" applyAlignment="1">
      <alignment horizontal="center" vertical="center"/>
    </xf>
    <xf numFmtId="38" fontId="20" fillId="0" borderId="41" xfId="5" applyFont="1" applyBorder="1" applyAlignment="1">
      <alignment horizontal="center" vertical="center"/>
    </xf>
    <xf numFmtId="38" fontId="20" fillId="0" borderId="42" xfId="5" applyFont="1" applyBorder="1" applyAlignment="1">
      <alignment horizontal="center" vertical="center"/>
    </xf>
    <xf numFmtId="38" fontId="20" fillId="0" borderId="67" xfId="5" applyFont="1" applyFill="1" applyBorder="1" applyAlignment="1">
      <alignment horizontal="left" vertical="center"/>
    </xf>
    <xf numFmtId="38" fontId="20" fillId="0" borderId="68" xfId="5" applyFont="1" applyFill="1" applyBorder="1" applyAlignment="1">
      <alignment horizontal="left" vertical="center"/>
    </xf>
    <xf numFmtId="38" fontId="20" fillId="0" borderId="69" xfId="5" applyFont="1" applyFill="1" applyBorder="1" applyAlignment="1">
      <alignment horizontal="left" vertical="center"/>
    </xf>
    <xf numFmtId="0" fontId="12" fillId="0" borderId="53" xfId="3" applyFont="1" applyBorder="1" applyAlignment="1">
      <alignment horizontal="left" vertical="center"/>
    </xf>
    <xf numFmtId="0" fontId="12" fillId="0" borderId="72" xfId="3" applyFont="1" applyBorder="1" applyAlignment="1">
      <alignment horizontal="left" vertical="center"/>
    </xf>
    <xf numFmtId="38" fontId="12" fillId="0" borderId="70" xfId="5" applyFont="1" applyFill="1" applyBorder="1" applyAlignment="1">
      <alignment horizontal="center" vertical="center"/>
    </xf>
    <xf numFmtId="38" fontId="12" fillId="0" borderId="46" xfId="5" applyFont="1" applyFill="1" applyBorder="1" applyAlignment="1">
      <alignment horizontal="center" vertical="center"/>
    </xf>
    <xf numFmtId="0" fontId="12" fillId="0" borderId="54" xfId="3" applyFont="1" applyBorder="1" applyAlignment="1">
      <alignment horizontal="left" vertical="center"/>
    </xf>
    <xf numFmtId="38" fontId="20" fillId="0" borderId="52" xfId="5" applyFont="1" applyBorder="1" applyAlignment="1">
      <alignment horizontal="center" vertical="center" textRotation="255"/>
    </xf>
    <xf numFmtId="38" fontId="20" fillId="0" borderId="56" xfId="5" applyFont="1" applyBorder="1" applyAlignment="1">
      <alignment horizontal="center" vertical="center" textRotation="255"/>
    </xf>
    <xf numFmtId="38" fontId="20" fillId="0" borderId="58" xfId="5" applyFont="1" applyBorder="1" applyAlignment="1">
      <alignment horizontal="center" vertical="center" textRotation="255"/>
    </xf>
    <xf numFmtId="38" fontId="20" fillId="0" borderId="61" xfId="5" applyFont="1" applyBorder="1" applyAlignment="1">
      <alignment horizontal="center" vertical="center" textRotation="255"/>
    </xf>
    <xf numFmtId="38" fontId="20" fillId="0" borderId="28" xfId="5" applyFont="1" applyBorder="1" applyAlignment="1">
      <alignment horizontal="left" vertical="center"/>
    </xf>
    <xf numFmtId="38" fontId="20" fillId="0" borderId="64" xfId="5" applyFont="1" applyBorder="1" applyAlignment="1">
      <alignment horizontal="left" vertical="center"/>
    </xf>
    <xf numFmtId="0" fontId="12" fillId="0" borderId="49" xfId="3" applyFont="1" applyBorder="1" applyAlignment="1">
      <alignment horizontal="left" vertical="center"/>
    </xf>
    <xf numFmtId="0" fontId="12" fillId="0" borderId="50" xfId="3" applyFont="1" applyBorder="1" applyAlignment="1">
      <alignment horizontal="left" vertical="center"/>
    </xf>
    <xf numFmtId="38" fontId="20" fillId="0" borderId="53" xfId="5" applyFont="1" applyFill="1" applyBorder="1" applyAlignment="1">
      <alignment horizontal="left" vertical="center"/>
    </xf>
    <xf numFmtId="38" fontId="20" fillId="0" borderId="54" xfId="5" applyFont="1" applyFill="1" applyBorder="1" applyAlignment="1">
      <alignment horizontal="left" vertical="center"/>
    </xf>
    <xf numFmtId="38" fontId="20" fillId="0" borderId="62" xfId="5" applyFont="1" applyFill="1" applyBorder="1" applyAlignment="1">
      <alignment horizontal="left" vertical="center"/>
    </xf>
    <xf numFmtId="38" fontId="20" fillId="0" borderId="51" xfId="5" applyFont="1" applyFill="1" applyBorder="1" applyAlignment="1">
      <alignment horizontal="left" vertical="center"/>
    </xf>
    <xf numFmtId="38" fontId="12" fillId="0" borderId="63" xfId="5" applyFont="1" applyBorder="1" applyAlignment="1">
      <alignment vertical="center"/>
    </xf>
    <xf numFmtId="0" fontId="29" fillId="0" borderId="0" xfId="1" applyFont="1" applyAlignment="1">
      <alignment horizontal="left" vertical="top" wrapText="1"/>
    </xf>
    <xf numFmtId="0" fontId="15" fillId="0" borderId="0" xfId="1" applyNumberFormat="1" applyFont="1" applyFill="1" applyAlignment="1" applyProtection="1">
      <alignment horizontal="left" vertical="center" shrinkToFit="1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38" fontId="20" fillId="0" borderId="1" xfId="2" applyFont="1" applyBorder="1" applyAlignment="1">
      <alignment vertical="center" wrapText="1"/>
    </xf>
    <xf numFmtId="38" fontId="21" fillId="0" borderId="1" xfId="2" applyFont="1" applyFill="1" applyBorder="1" applyAlignment="1">
      <alignment horizontal="right" vertical="center"/>
    </xf>
    <xf numFmtId="38" fontId="21" fillId="0" borderId="5" xfId="2" applyFont="1" applyFill="1" applyBorder="1" applyAlignment="1">
      <alignment horizontal="right" vertical="center"/>
    </xf>
    <xf numFmtId="0" fontId="12" fillId="0" borderId="1" xfId="1" applyFont="1" applyBorder="1" applyAlignment="1">
      <alignment horizontal="center" vertical="center" textRotation="255"/>
    </xf>
    <xf numFmtId="38" fontId="20" fillId="2" borderId="15" xfId="2" applyFont="1" applyFill="1" applyBorder="1" applyAlignment="1">
      <alignment horizontal="left" vertical="center" wrapText="1"/>
    </xf>
    <xf numFmtId="38" fontId="20" fillId="2" borderId="28" xfId="2" applyFont="1" applyFill="1" applyBorder="1" applyAlignment="1">
      <alignment horizontal="left" vertical="center" wrapText="1"/>
    </xf>
    <xf numFmtId="38" fontId="20" fillId="2" borderId="16" xfId="2" applyFont="1" applyFill="1" applyBorder="1" applyAlignment="1">
      <alignment horizontal="center" vertical="center" wrapText="1"/>
    </xf>
    <xf numFmtId="38" fontId="20" fillId="2" borderId="18" xfId="2" applyFont="1" applyFill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178" fontId="11" fillId="3" borderId="30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31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32" xfId="1" applyNumberFormat="1" applyFont="1" applyFill="1" applyBorder="1" applyAlignment="1" applyProtection="1">
      <alignment horizontal="center" vertical="center" shrinkToFit="1"/>
      <protection locked="0"/>
    </xf>
    <xf numFmtId="38" fontId="20" fillId="0" borderId="1" xfId="2" applyFont="1" applyFill="1" applyBorder="1" applyAlignment="1">
      <alignment horizontal="left" vertical="center" wrapText="1"/>
    </xf>
    <xf numFmtId="0" fontId="11" fillId="0" borderId="1" xfId="1" applyFont="1" applyFill="1" applyBorder="1" applyAlignment="1" applyProtection="1">
      <alignment horizontal="center" vertical="center" wrapText="1" shrinkToFit="1"/>
      <protection locked="0"/>
    </xf>
    <xf numFmtId="0" fontId="11" fillId="0" borderId="1" xfId="1" applyFont="1" applyFill="1" applyBorder="1" applyAlignment="1" applyProtection="1">
      <alignment horizontal="center" vertical="center" shrinkToFit="1"/>
      <protection locked="0"/>
    </xf>
    <xf numFmtId="38" fontId="13" fillId="3" borderId="1" xfId="2" applyFont="1" applyFill="1" applyBorder="1" applyAlignment="1" applyProtection="1">
      <alignment horizontal="right" vertical="center"/>
      <protection locked="0"/>
    </xf>
    <xf numFmtId="0" fontId="12" fillId="0" borderId="5" xfId="1" applyFont="1" applyBorder="1" applyAlignment="1">
      <alignment horizontal="center" vertical="center" textRotation="255"/>
    </xf>
    <xf numFmtId="0" fontId="12" fillId="0" borderId="10" xfId="1" applyFont="1" applyBorder="1" applyAlignment="1">
      <alignment horizontal="center" vertical="center" textRotation="255"/>
    </xf>
    <xf numFmtId="0" fontId="12" fillId="0" borderId="14" xfId="1" applyFont="1" applyBorder="1" applyAlignment="1">
      <alignment horizontal="center" vertical="center" textRotation="255"/>
    </xf>
    <xf numFmtId="38" fontId="20" fillId="0" borderId="5" xfId="2" applyFont="1" applyBorder="1" applyAlignment="1">
      <alignment horizontal="center" vertical="center" wrapText="1"/>
    </xf>
    <xf numFmtId="38" fontId="20" fillId="0" borderId="10" xfId="2" applyFont="1" applyBorder="1" applyAlignment="1">
      <alignment horizontal="center" vertical="center" wrapText="1"/>
    </xf>
    <xf numFmtId="38" fontId="20" fillId="0" borderId="14" xfId="2" applyFont="1" applyBorder="1" applyAlignment="1">
      <alignment horizontal="center" vertical="center" wrapText="1"/>
    </xf>
    <xf numFmtId="38" fontId="20" fillId="0" borderId="1" xfId="2" applyFont="1" applyFill="1" applyBorder="1" applyAlignment="1" applyProtection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3" borderId="21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178" fontId="11" fillId="3" borderId="25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26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27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35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36" xfId="1" applyNumberFormat="1" applyFont="1" applyFill="1" applyBorder="1" applyAlignment="1" applyProtection="1">
      <alignment horizontal="center" vertical="center" shrinkToFit="1"/>
      <protection locked="0"/>
    </xf>
    <xf numFmtId="178" fontId="11" fillId="3" borderId="37" xfId="1" applyNumberFormat="1" applyFont="1" applyFill="1" applyBorder="1" applyAlignment="1" applyProtection="1">
      <alignment horizontal="center" vertical="center" shrinkToFit="1"/>
      <protection locked="0"/>
    </xf>
    <xf numFmtId="38" fontId="16" fillId="2" borderId="1" xfId="2" applyFont="1" applyFill="1" applyBorder="1" applyAlignment="1">
      <alignment horizontal="center" vertical="center" wrapText="1"/>
    </xf>
    <xf numFmtId="38" fontId="12" fillId="2" borderId="6" xfId="2" applyFont="1" applyFill="1" applyBorder="1" applyAlignment="1">
      <alignment horizontal="left" vertical="center" wrapText="1"/>
    </xf>
    <xf numFmtId="38" fontId="12" fillId="2" borderId="21" xfId="2" applyFont="1" applyFill="1" applyBorder="1" applyAlignment="1">
      <alignment horizontal="left" vertical="center" wrapText="1"/>
    </xf>
    <xf numFmtId="38" fontId="22" fillId="0" borderId="1" xfId="2" applyFont="1" applyFill="1" applyBorder="1" applyAlignment="1">
      <alignment horizontal="center" vertical="center" textRotation="255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38" fontId="20" fillId="0" borderId="1" xfId="2" applyFont="1" applyBorder="1" applyAlignment="1">
      <alignment horizontal="left" vertical="center" wrapText="1"/>
    </xf>
    <xf numFmtId="179" fontId="12" fillId="0" borderId="5" xfId="1" applyNumberFormat="1" applyFont="1" applyFill="1" applyBorder="1" applyAlignment="1" applyProtection="1">
      <alignment horizontal="center" vertical="center"/>
    </xf>
    <xf numFmtId="179" fontId="12" fillId="0" borderId="14" xfId="1" applyNumberFormat="1" applyFont="1" applyFill="1" applyBorder="1" applyAlignment="1" applyProtection="1">
      <alignment horizontal="center" vertical="center"/>
    </xf>
    <xf numFmtId="38" fontId="15" fillId="2" borderId="5" xfId="2" applyFont="1" applyFill="1" applyBorder="1" applyAlignment="1" applyProtection="1">
      <alignment horizontal="center" vertical="center"/>
    </xf>
    <xf numFmtId="38" fontId="15" fillId="2" borderId="14" xfId="2" applyFont="1" applyFill="1" applyBorder="1" applyAlignment="1" applyProtection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38" fontId="20" fillId="0" borderId="1" xfId="2" applyFont="1" applyBorder="1" applyAlignment="1">
      <alignment horizontal="center" vertical="center" wrapText="1"/>
    </xf>
  </cellXfs>
  <cellStyles count="6">
    <cellStyle name="桁区切り 2" xfId="2" xr:uid="{00000000-0005-0000-0000-000000000000}"/>
    <cellStyle name="桁区切り 3" xfId="5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_算出シート（案）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119060</xdr:colOff>
      <xdr:row>3</xdr:row>
      <xdr:rowOff>42862</xdr:rowOff>
    </xdr:from>
    <xdr:to>
      <xdr:col>17</xdr:col>
      <xdr:colOff>361949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EBCFC9-E223-4AAD-BDED-543376F6A0E0}"/>
            </a:ext>
          </a:extLst>
        </xdr:cNvPr>
        <xdr:cNvSpPr/>
      </xdr:nvSpPr>
      <xdr:spPr>
        <a:xfrm>
          <a:off x="10567985" y="690562"/>
          <a:ext cx="3671889" cy="833438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400"/>
            <a:t>色つき部分のみ入力してください。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76"/>
  <sheetViews>
    <sheetView view="pageBreakPreview" topLeftCell="B1" zoomScaleNormal="100" zoomScaleSheetLayoutView="100" workbookViewId="0">
      <selection activeCell="I7" sqref="I7:K7"/>
    </sheetView>
  </sheetViews>
  <sheetFormatPr defaultRowHeight="18" customHeight="1"/>
  <cols>
    <col min="1" max="1" width="3" style="111" customWidth="1"/>
    <col min="2" max="2" width="5.625" style="111" customWidth="1"/>
    <col min="3" max="4" width="4.75" style="111" customWidth="1"/>
    <col min="5" max="5" width="6" style="111" customWidth="1"/>
    <col min="6" max="6" width="22.375" style="111" customWidth="1"/>
    <col min="7" max="7" width="21.125" style="111" customWidth="1"/>
    <col min="8" max="8" width="19.375" style="111" customWidth="1"/>
    <col min="9" max="9" width="5.5" style="111" customWidth="1"/>
    <col min="10" max="10" width="23.875" style="111" customWidth="1"/>
    <col min="11" max="11" width="20.75" style="111" customWidth="1"/>
    <col min="12" max="12" width="1.5" style="111" hidden="1" customWidth="1"/>
    <col min="13" max="13" width="9" style="111" customWidth="1"/>
    <col min="14" max="16384" width="9" style="111"/>
  </cols>
  <sheetData>
    <row r="1" spans="2:14" ht="18" customHeight="1">
      <c r="B1" s="110" t="s">
        <v>179</v>
      </c>
    </row>
    <row r="2" spans="2:14" ht="6.75" customHeight="1"/>
    <row r="3" spans="2:14" ht="26.25" customHeight="1">
      <c r="C3" s="112" t="s">
        <v>166</v>
      </c>
    </row>
    <row r="4" spans="2:14" ht="18" customHeight="1">
      <c r="H4" s="210" t="s">
        <v>163</v>
      </c>
      <c r="I4" s="212"/>
      <c r="J4" s="212"/>
    </row>
    <row r="5" spans="2:14" ht="22.5" customHeight="1">
      <c r="H5" s="211"/>
      <c r="I5" s="213"/>
      <c r="J5" s="213"/>
      <c r="K5" s="113" t="s">
        <v>191</v>
      </c>
    </row>
    <row r="6" spans="2:14" ht="22.5" customHeight="1" thickBot="1">
      <c r="C6" s="114" t="s">
        <v>65</v>
      </c>
      <c r="G6" s="114"/>
      <c r="H6" s="115"/>
      <c r="I6" s="115"/>
      <c r="J6" s="115"/>
      <c r="K6" s="113" t="s">
        <v>192</v>
      </c>
    </row>
    <row r="7" spans="2:14" ht="21.75" customHeight="1" thickTop="1" thickBot="1">
      <c r="C7" s="192" t="s">
        <v>66</v>
      </c>
      <c r="D7" s="194" t="s">
        <v>67</v>
      </c>
      <c r="E7" s="195"/>
      <c r="F7" s="195"/>
      <c r="G7" s="195"/>
      <c r="H7" s="196"/>
      <c r="I7" s="194" t="s">
        <v>68</v>
      </c>
      <c r="J7" s="195"/>
      <c r="K7" s="196"/>
    </row>
    <row r="8" spans="2:14" ht="21.75" customHeight="1" thickTop="1" thickBot="1">
      <c r="C8" s="193"/>
      <c r="D8" s="194" t="s">
        <v>69</v>
      </c>
      <c r="E8" s="195"/>
      <c r="F8" s="196"/>
      <c r="G8" s="116" t="s">
        <v>70</v>
      </c>
      <c r="H8" s="117" t="s">
        <v>71</v>
      </c>
      <c r="I8" s="197" t="s">
        <v>69</v>
      </c>
      <c r="J8" s="198"/>
      <c r="K8" s="118" t="s">
        <v>70</v>
      </c>
    </row>
    <row r="9" spans="2:14" ht="21.75" customHeight="1" thickTop="1">
      <c r="C9" s="193"/>
      <c r="D9" s="199" t="s">
        <v>72</v>
      </c>
      <c r="E9" s="200" t="s">
        <v>73</v>
      </c>
      <c r="F9" s="201"/>
      <c r="G9" s="119" t="str">
        <f>IF(補助金総括表!E6=0,"",補助金総括表!E6)</f>
        <v/>
      </c>
      <c r="H9" s="120"/>
      <c r="I9" s="202" t="s">
        <v>74</v>
      </c>
      <c r="J9" s="120" t="s">
        <v>75</v>
      </c>
      <c r="K9" s="121"/>
    </row>
    <row r="10" spans="2:14" ht="21.75" customHeight="1">
      <c r="C10" s="193"/>
      <c r="D10" s="199"/>
      <c r="E10" s="204" t="s">
        <v>76</v>
      </c>
      <c r="F10" s="205"/>
      <c r="G10" s="122" t="str">
        <f>IF(補助金総括表!E7=0,"",補助金総括表!E7)</f>
        <v/>
      </c>
      <c r="H10" s="123"/>
      <c r="I10" s="199"/>
      <c r="J10" s="123" t="s">
        <v>77</v>
      </c>
      <c r="K10" s="124"/>
    </row>
    <row r="11" spans="2:14" ht="21.75" customHeight="1">
      <c r="C11" s="193"/>
      <c r="D11" s="199"/>
      <c r="E11" s="204" t="s">
        <v>78</v>
      </c>
      <c r="F11" s="205"/>
      <c r="G11" s="123" t="str">
        <f>IF(補助金総括表!E9=0,"",補助金総括表!E9)</f>
        <v/>
      </c>
      <c r="H11" s="123"/>
      <c r="I11" s="199"/>
      <c r="J11" s="123" t="s">
        <v>79</v>
      </c>
      <c r="K11" s="124"/>
    </row>
    <row r="12" spans="2:14" ht="21.75" customHeight="1">
      <c r="C12" s="193"/>
      <c r="D12" s="199"/>
      <c r="E12" s="204" t="s">
        <v>80</v>
      </c>
      <c r="F12" s="205"/>
      <c r="G12" s="123" t="str">
        <f>IF(補助金総括表!E8=0,"",補助金総括表!E8)</f>
        <v/>
      </c>
      <c r="H12" s="123"/>
      <c r="I12" s="199"/>
      <c r="J12" s="123" t="s">
        <v>81</v>
      </c>
      <c r="K12" s="124"/>
    </row>
    <row r="13" spans="2:14" ht="21.75" customHeight="1">
      <c r="C13" s="193"/>
      <c r="D13" s="199"/>
      <c r="E13" s="204" t="s">
        <v>161</v>
      </c>
      <c r="F13" s="205"/>
      <c r="G13" s="123" t="str">
        <f>IF(補助金総括表!F10=0,"",補助金総括表!F10)</f>
        <v/>
      </c>
      <c r="H13" s="123"/>
      <c r="I13" s="199"/>
      <c r="J13" s="123" t="s">
        <v>82</v>
      </c>
      <c r="K13" s="124"/>
    </row>
    <row r="14" spans="2:14" ht="21.75" customHeight="1">
      <c r="C14" s="193"/>
      <c r="D14" s="199"/>
      <c r="E14" s="204" t="s">
        <v>83</v>
      </c>
      <c r="F14" s="205"/>
      <c r="G14" s="125" t="str">
        <f>IF(補助金総括表!F12=0,"",補助金総括表!F12)</f>
        <v/>
      </c>
      <c r="H14" s="123"/>
      <c r="I14" s="199"/>
      <c r="J14" s="126" t="s">
        <v>133</v>
      </c>
      <c r="K14" s="124"/>
    </row>
    <row r="15" spans="2:14" ht="21.75" customHeight="1">
      <c r="C15" s="193"/>
      <c r="D15" s="199"/>
      <c r="E15" s="206" t="s">
        <v>84</v>
      </c>
      <c r="F15" s="207"/>
      <c r="G15" s="125"/>
      <c r="H15" s="123"/>
      <c r="I15" s="199"/>
      <c r="J15" s="123" t="s">
        <v>134</v>
      </c>
      <c r="K15" s="124"/>
      <c r="M15" s="127"/>
      <c r="N15" s="127"/>
    </row>
    <row r="16" spans="2:14" ht="21.75" customHeight="1">
      <c r="C16" s="193"/>
      <c r="D16" s="199"/>
      <c r="E16" s="206" t="s">
        <v>176</v>
      </c>
      <c r="F16" s="207"/>
      <c r="G16" s="120"/>
      <c r="H16" s="123"/>
      <c r="I16" s="199"/>
      <c r="J16" s="123" t="s">
        <v>177</v>
      </c>
      <c r="K16" s="124"/>
      <c r="M16" s="127"/>
      <c r="N16" s="127"/>
    </row>
    <row r="17" spans="3:13" ht="21.75" customHeight="1">
      <c r="C17" s="193"/>
      <c r="D17" s="199"/>
      <c r="E17" s="214" t="s">
        <v>85</v>
      </c>
      <c r="F17" s="207"/>
      <c r="G17" s="120" t="str">
        <f>IF(補助金総括表!E14=0,"",補助金総括表!E14)</f>
        <v/>
      </c>
      <c r="H17" s="123"/>
      <c r="I17" s="199"/>
      <c r="J17" s="123" t="s">
        <v>178</v>
      </c>
      <c r="K17" s="124"/>
    </row>
    <row r="18" spans="3:13" ht="21.75" customHeight="1" thickBot="1">
      <c r="C18" s="193"/>
      <c r="D18" s="199"/>
      <c r="E18" s="204" t="s">
        <v>162</v>
      </c>
      <c r="F18" s="205"/>
      <c r="G18" s="123" t="str">
        <f>IF(補助金総括表!E16=0,"",補助金総括表!E16)</f>
        <v/>
      </c>
      <c r="H18" s="123"/>
      <c r="I18" s="199"/>
      <c r="J18" s="123"/>
      <c r="K18" s="124"/>
    </row>
    <row r="19" spans="3:13" ht="21.75" customHeight="1" thickTop="1" thickBot="1">
      <c r="C19" s="193"/>
      <c r="D19" s="199"/>
      <c r="E19" s="204" t="s">
        <v>86</v>
      </c>
      <c r="F19" s="205"/>
      <c r="G19" s="123" t="str">
        <f>IF(補助金総括表!E19=0,"",補助金総括表!E19)</f>
        <v/>
      </c>
      <c r="H19" s="123"/>
      <c r="I19" s="203"/>
      <c r="J19" s="128" t="s">
        <v>89</v>
      </c>
      <c r="K19" s="129">
        <f>SUM(K9:K18)</f>
        <v>0</v>
      </c>
    </row>
    <row r="20" spans="3:13" ht="21.75" customHeight="1" thickTop="1" thickBot="1">
      <c r="C20" s="193"/>
      <c r="D20" s="199"/>
      <c r="E20" s="204" t="s">
        <v>87</v>
      </c>
      <c r="F20" s="205"/>
      <c r="G20" s="130"/>
      <c r="H20" s="131"/>
      <c r="I20" s="202"/>
      <c r="J20" s="132" t="s">
        <v>135</v>
      </c>
      <c r="K20" s="133"/>
    </row>
    <row r="21" spans="3:13" ht="21.75" customHeight="1" thickTop="1" thickBot="1">
      <c r="C21" s="193"/>
      <c r="D21" s="199"/>
      <c r="E21" s="216" t="s">
        <v>88</v>
      </c>
      <c r="F21" s="217"/>
      <c r="G21" s="134">
        <f>SUM(G9:G20)</f>
        <v>0</v>
      </c>
      <c r="H21" s="134"/>
      <c r="I21" s="199"/>
      <c r="J21" s="135" t="s">
        <v>136</v>
      </c>
      <c r="K21" s="136"/>
      <c r="L21" s="114"/>
      <c r="M21" s="137"/>
    </row>
    <row r="22" spans="3:13" ht="21.75" customHeight="1" thickTop="1">
      <c r="C22" s="193"/>
      <c r="D22" s="202" t="s">
        <v>90</v>
      </c>
      <c r="E22" s="222" t="s">
        <v>91</v>
      </c>
      <c r="F22" s="223"/>
      <c r="G22" s="138"/>
      <c r="H22" s="139"/>
      <c r="I22" s="199"/>
      <c r="J22" s="140" t="s">
        <v>92</v>
      </c>
      <c r="K22" s="141"/>
    </row>
    <row r="23" spans="3:13" ht="21.75" customHeight="1">
      <c r="C23" s="193"/>
      <c r="D23" s="199"/>
      <c r="E23" s="224" t="s">
        <v>93</v>
      </c>
      <c r="F23" s="225"/>
      <c r="G23" s="142"/>
      <c r="H23" s="143"/>
      <c r="I23" s="199"/>
      <c r="J23" s="140" t="s">
        <v>94</v>
      </c>
      <c r="K23" s="141"/>
    </row>
    <row r="24" spans="3:13" ht="21.75" customHeight="1">
      <c r="C24" s="193"/>
      <c r="D24" s="199"/>
      <c r="E24" s="224" t="s">
        <v>95</v>
      </c>
      <c r="F24" s="225"/>
      <c r="G24" s="124"/>
      <c r="H24" s="143"/>
      <c r="I24" s="199"/>
      <c r="J24" s="140" t="s">
        <v>96</v>
      </c>
      <c r="K24" s="144"/>
    </row>
    <row r="25" spans="3:13" ht="21.75" customHeight="1">
      <c r="C25" s="193"/>
      <c r="D25" s="199"/>
      <c r="E25" s="220" t="s">
        <v>97</v>
      </c>
      <c r="F25" s="221"/>
      <c r="G25" s="124"/>
      <c r="H25" s="143"/>
      <c r="I25" s="199"/>
      <c r="J25" s="140" t="s">
        <v>153</v>
      </c>
      <c r="K25" s="144"/>
    </row>
    <row r="26" spans="3:13" ht="21.75" customHeight="1" thickBot="1">
      <c r="C26" s="193"/>
      <c r="D26" s="199"/>
      <c r="E26" s="220" t="s">
        <v>98</v>
      </c>
      <c r="F26" s="221"/>
      <c r="G26" s="145"/>
      <c r="H26" s="146"/>
      <c r="I26" s="203"/>
      <c r="J26" s="147"/>
      <c r="K26" s="148"/>
    </row>
    <row r="27" spans="3:13" ht="21.75" customHeight="1" thickTop="1" thickBot="1">
      <c r="C27" s="193"/>
      <c r="D27" s="203"/>
      <c r="E27" s="216" t="s">
        <v>88</v>
      </c>
      <c r="F27" s="217"/>
      <c r="G27" s="134">
        <f>SUM(G22:G26)</f>
        <v>0</v>
      </c>
      <c r="H27" s="134"/>
      <c r="I27" s="226" t="s">
        <v>88</v>
      </c>
      <c r="J27" s="227"/>
      <c r="K27" s="131">
        <f>SUM(K20:K26)</f>
        <v>0</v>
      </c>
    </row>
    <row r="28" spans="3:13" ht="21.75" customHeight="1" thickTop="1" thickBot="1">
      <c r="C28" s="193"/>
      <c r="D28" s="215" t="s">
        <v>99</v>
      </c>
      <c r="E28" s="216"/>
      <c r="F28" s="217"/>
      <c r="G28" s="131">
        <f>G21+G27</f>
        <v>0</v>
      </c>
      <c r="H28" s="119"/>
      <c r="I28" s="218" t="s">
        <v>100</v>
      </c>
      <c r="J28" s="219"/>
      <c r="K28" s="119">
        <f>K19+K27</f>
        <v>0</v>
      </c>
      <c r="L28" s="114"/>
    </row>
    <row r="29" spans="3:13" ht="21.75" customHeight="1" thickTop="1" thickBot="1">
      <c r="C29" s="149" t="s">
        <v>101</v>
      </c>
      <c r="D29" s="150"/>
      <c r="E29" s="150"/>
      <c r="F29" s="150"/>
      <c r="G29" s="150"/>
      <c r="H29" s="150"/>
      <c r="I29" s="150"/>
      <c r="J29" s="150"/>
      <c r="K29" s="150"/>
      <c r="M29" s="127"/>
    </row>
    <row r="30" spans="3:13" ht="21.75" customHeight="1" thickTop="1" thickBot="1">
      <c r="C30" s="228" t="s">
        <v>102</v>
      </c>
      <c r="D30" s="230" t="s">
        <v>103</v>
      </c>
      <c r="E30" s="231"/>
      <c r="F30" s="231"/>
      <c r="G30" s="231"/>
      <c r="H30" s="232"/>
      <c r="I30" s="230" t="s">
        <v>104</v>
      </c>
      <c r="J30" s="231"/>
      <c r="K30" s="232"/>
    </row>
    <row r="31" spans="3:13" ht="21.75" customHeight="1" thickTop="1" thickBot="1">
      <c r="C31" s="229"/>
      <c r="D31" s="230" t="s">
        <v>69</v>
      </c>
      <c r="E31" s="231"/>
      <c r="F31" s="232"/>
      <c r="G31" s="151" t="s">
        <v>70</v>
      </c>
      <c r="H31" s="152" t="s">
        <v>71</v>
      </c>
      <c r="I31" s="231" t="s">
        <v>69</v>
      </c>
      <c r="J31" s="232"/>
      <c r="K31" s="152" t="s">
        <v>70</v>
      </c>
    </row>
    <row r="32" spans="3:13" ht="21.75" customHeight="1" thickTop="1">
      <c r="C32" s="229"/>
      <c r="D32" s="241" t="s">
        <v>105</v>
      </c>
      <c r="E32" s="245" t="s">
        <v>106</v>
      </c>
      <c r="F32" s="246"/>
      <c r="G32" s="153"/>
      <c r="H32" s="120"/>
      <c r="I32" s="241" t="s">
        <v>105</v>
      </c>
      <c r="J32" s="154"/>
      <c r="K32" s="155"/>
    </row>
    <row r="33" spans="3:11" ht="21.75" customHeight="1">
      <c r="C33" s="229"/>
      <c r="D33" s="242"/>
      <c r="E33" s="208" t="s">
        <v>107</v>
      </c>
      <c r="F33" s="209"/>
      <c r="G33" s="144"/>
      <c r="H33" s="123"/>
      <c r="I33" s="242"/>
      <c r="J33" s="123"/>
      <c r="K33" s="156"/>
    </row>
    <row r="34" spans="3:11" ht="21.75" customHeight="1">
      <c r="C34" s="229"/>
      <c r="D34" s="242"/>
      <c r="E34" s="208" t="s">
        <v>108</v>
      </c>
      <c r="F34" s="209"/>
      <c r="G34" s="144"/>
      <c r="H34" s="123"/>
      <c r="I34" s="242"/>
      <c r="J34" s="123"/>
      <c r="K34" s="156"/>
    </row>
    <row r="35" spans="3:11" ht="21.75" customHeight="1">
      <c r="C35" s="229"/>
      <c r="D35" s="242"/>
      <c r="E35" s="208" t="s">
        <v>109</v>
      </c>
      <c r="F35" s="209"/>
      <c r="G35" s="144"/>
      <c r="H35" s="123"/>
      <c r="I35" s="242"/>
      <c r="J35" s="123"/>
      <c r="K35" s="156"/>
    </row>
    <row r="36" spans="3:11" ht="21.75" customHeight="1">
      <c r="C36" s="229"/>
      <c r="D36" s="242"/>
      <c r="E36" s="208" t="s">
        <v>110</v>
      </c>
      <c r="F36" s="209"/>
      <c r="G36" s="144"/>
      <c r="H36" s="123"/>
      <c r="I36" s="242"/>
      <c r="J36" s="123"/>
      <c r="K36" s="156"/>
    </row>
    <row r="37" spans="3:11" ht="21.75" customHeight="1">
      <c r="C37" s="229"/>
      <c r="D37" s="242"/>
      <c r="E37" s="233" t="s">
        <v>111</v>
      </c>
      <c r="F37" s="209"/>
      <c r="G37" s="144"/>
      <c r="H37" s="123"/>
      <c r="I37" s="242"/>
      <c r="J37" s="126"/>
      <c r="K37" s="156"/>
    </row>
    <row r="38" spans="3:11" ht="21.75" customHeight="1">
      <c r="C38" s="229"/>
      <c r="D38" s="243"/>
      <c r="E38" s="233" t="s">
        <v>112</v>
      </c>
      <c r="F38" s="209"/>
      <c r="G38" s="144"/>
      <c r="H38" s="123"/>
      <c r="I38" s="243"/>
      <c r="J38" s="126"/>
      <c r="K38" s="156"/>
    </row>
    <row r="39" spans="3:11" ht="21.75" customHeight="1" thickBot="1">
      <c r="C39" s="229"/>
      <c r="D39" s="243"/>
      <c r="E39" s="234" t="s">
        <v>113</v>
      </c>
      <c r="F39" s="235"/>
      <c r="G39" s="157"/>
      <c r="H39" s="131"/>
      <c r="I39" s="243"/>
      <c r="J39" s="131"/>
      <c r="K39" s="158"/>
    </row>
    <row r="40" spans="3:11" ht="21.75" customHeight="1" thickTop="1" thickBot="1">
      <c r="C40" s="229"/>
      <c r="D40" s="243"/>
      <c r="E40" s="238" t="s">
        <v>88</v>
      </c>
      <c r="F40" s="239"/>
      <c r="G40" s="129">
        <f>SUM(G32:G39)</f>
        <v>0</v>
      </c>
      <c r="H40" s="134"/>
      <c r="I40" s="244"/>
      <c r="J40" s="159" t="s">
        <v>88</v>
      </c>
      <c r="K40" s="134">
        <f>SUM(K32:L39)</f>
        <v>0</v>
      </c>
    </row>
    <row r="41" spans="3:11" ht="21.75" customHeight="1" thickTop="1">
      <c r="C41" s="229"/>
      <c r="D41" s="202" t="s">
        <v>114</v>
      </c>
      <c r="E41" s="247" t="s">
        <v>137</v>
      </c>
      <c r="F41" s="248"/>
      <c r="G41" s="153"/>
      <c r="H41" s="120"/>
      <c r="I41" s="202" t="s">
        <v>114</v>
      </c>
      <c r="J41" s="120" t="s">
        <v>75</v>
      </c>
      <c r="K41" s="160"/>
    </row>
    <row r="42" spans="3:11" ht="21.75" customHeight="1">
      <c r="C42" s="229"/>
      <c r="D42" s="199"/>
      <c r="E42" s="236" t="s">
        <v>138</v>
      </c>
      <c r="F42" s="240"/>
      <c r="G42" s="144"/>
      <c r="H42" s="123"/>
      <c r="I42" s="199"/>
      <c r="J42" s="123" t="s">
        <v>77</v>
      </c>
      <c r="K42" s="124"/>
    </row>
    <row r="43" spans="3:11" ht="21.75" customHeight="1">
      <c r="C43" s="229"/>
      <c r="D43" s="199"/>
      <c r="E43" s="236" t="s">
        <v>139</v>
      </c>
      <c r="F43" s="240"/>
      <c r="G43" s="144"/>
      <c r="H43" s="122"/>
      <c r="I43" s="199"/>
      <c r="J43" s="123" t="s">
        <v>79</v>
      </c>
      <c r="K43" s="124"/>
    </row>
    <row r="44" spans="3:11" ht="21.75" customHeight="1">
      <c r="C44" s="229"/>
      <c r="D44" s="199"/>
      <c r="E44" s="236" t="s">
        <v>140</v>
      </c>
      <c r="F44" s="240"/>
      <c r="G44" s="153"/>
      <c r="H44" s="126"/>
      <c r="I44" s="199"/>
      <c r="J44" s="123" t="s">
        <v>81</v>
      </c>
      <c r="K44" s="124"/>
    </row>
    <row r="45" spans="3:11" ht="21.75" customHeight="1">
      <c r="C45" s="229"/>
      <c r="D45" s="199"/>
      <c r="E45" s="236" t="s">
        <v>141</v>
      </c>
      <c r="F45" s="240"/>
      <c r="G45" s="144"/>
      <c r="H45" s="123"/>
      <c r="I45" s="199"/>
      <c r="J45" s="123" t="s">
        <v>82</v>
      </c>
      <c r="K45" s="124"/>
    </row>
    <row r="46" spans="3:11" ht="21.75" customHeight="1">
      <c r="C46" s="229"/>
      <c r="D46" s="199"/>
      <c r="E46" s="236" t="s">
        <v>142</v>
      </c>
      <c r="F46" s="240"/>
      <c r="G46" s="144"/>
      <c r="H46" s="123"/>
      <c r="I46" s="199"/>
      <c r="J46" s="126" t="s">
        <v>133</v>
      </c>
      <c r="K46" s="124"/>
    </row>
    <row r="47" spans="3:11" ht="21.75" customHeight="1">
      <c r="C47" s="229"/>
      <c r="D47" s="199"/>
      <c r="E47" s="236" t="s">
        <v>143</v>
      </c>
      <c r="F47" s="240"/>
      <c r="G47" s="161"/>
      <c r="H47" s="123"/>
      <c r="I47" s="199"/>
      <c r="J47" s="123" t="s">
        <v>134</v>
      </c>
      <c r="K47" s="144"/>
    </row>
    <row r="48" spans="3:11" ht="21.75" customHeight="1">
      <c r="C48" s="229"/>
      <c r="D48" s="199"/>
      <c r="E48" s="236" t="s">
        <v>144</v>
      </c>
      <c r="F48" s="240"/>
      <c r="G48" s="144"/>
      <c r="H48" s="120"/>
      <c r="I48" s="199"/>
      <c r="J48" s="162" t="s">
        <v>115</v>
      </c>
      <c r="K48" s="153"/>
    </row>
    <row r="49" spans="2:11" ht="21.75" customHeight="1">
      <c r="C49" s="229"/>
      <c r="D49" s="199"/>
      <c r="E49" s="236" t="s">
        <v>145</v>
      </c>
      <c r="F49" s="240"/>
      <c r="G49" s="144"/>
      <c r="H49" s="123"/>
      <c r="I49" s="199"/>
      <c r="J49" s="126" t="s">
        <v>169</v>
      </c>
      <c r="K49" s="124"/>
    </row>
    <row r="50" spans="2:11" ht="21.75" customHeight="1">
      <c r="C50" s="229"/>
      <c r="D50" s="199"/>
      <c r="E50" s="236" t="s">
        <v>146</v>
      </c>
      <c r="F50" s="240"/>
      <c r="G50" s="153"/>
      <c r="H50" s="120"/>
      <c r="I50" s="199"/>
      <c r="J50" s="123" t="s">
        <v>170</v>
      </c>
      <c r="K50" s="124"/>
    </row>
    <row r="51" spans="2:11" ht="21.75" customHeight="1">
      <c r="C51" s="229"/>
      <c r="D51" s="199"/>
      <c r="E51" s="236" t="s">
        <v>147</v>
      </c>
      <c r="F51" s="240"/>
      <c r="G51" s="144"/>
      <c r="H51" s="123"/>
      <c r="I51" s="199"/>
      <c r="J51" s="123" t="s">
        <v>171</v>
      </c>
      <c r="K51" s="138"/>
    </row>
    <row r="52" spans="2:11" ht="21.75" customHeight="1" thickBot="1">
      <c r="C52" s="229"/>
      <c r="D52" s="199"/>
      <c r="E52" s="236" t="s">
        <v>148</v>
      </c>
      <c r="F52" s="240"/>
      <c r="G52" s="144"/>
      <c r="H52" s="123"/>
      <c r="I52" s="199"/>
      <c r="J52" s="126"/>
      <c r="K52" s="124"/>
    </row>
    <row r="53" spans="2:11" ht="21.75" customHeight="1" thickTop="1" thickBot="1">
      <c r="C53" s="229"/>
      <c r="D53" s="199"/>
      <c r="E53" s="236" t="s">
        <v>149</v>
      </c>
      <c r="F53" s="237"/>
      <c r="G53" s="163"/>
      <c r="H53" s="122"/>
      <c r="I53" s="199"/>
      <c r="J53" s="159" t="s">
        <v>88</v>
      </c>
      <c r="K53" s="129">
        <f>SUM(K41:K52)</f>
        <v>0</v>
      </c>
    </row>
    <row r="54" spans="2:11" ht="21.75" customHeight="1" thickTop="1">
      <c r="C54" s="229"/>
      <c r="D54" s="199"/>
      <c r="E54" s="236" t="s">
        <v>150</v>
      </c>
      <c r="F54" s="237"/>
      <c r="G54" s="164"/>
      <c r="H54" s="122"/>
      <c r="I54" s="199"/>
      <c r="J54" s="165" t="s">
        <v>116</v>
      </c>
      <c r="K54" s="166"/>
    </row>
    <row r="55" spans="2:11" ht="21.75" customHeight="1">
      <c r="C55" s="229"/>
      <c r="D55" s="199"/>
      <c r="E55" s="236" t="s">
        <v>151</v>
      </c>
      <c r="F55" s="237"/>
      <c r="G55" s="167"/>
      <c r="H55" s="122"/>
      <c r="I55" s="199"/>
      <c r="J55" s="165" t="s">
        <v>117</v>
      </c>
      <c r="K55" s="161"/>
    </row>
    <row r="56" spans="2:11" ht="21.75" customHeight="1">
      <c r="C56" s="229"/>
      <c r="D56" s="199"/>
      <c r="E56" s="236" t="s">
        <v>115</v>
      </c>
      <c r="F56" s="240"/>
      <c r="G56" s="161"/>
      <c r="H56" s="168"/>
      <c r="I56" s="199"/>
      <c r="J56" s="169"/>
      <c r="K56" s="144"/>
    </row>
    <row r="57" spans="2:11" ht="21.75" customHeight="1">
      <c r="C57" s="229"/>
      <c r="D57" s="199"/>
      <c r="E57" s="249" t="s">
        <v>167</v>
      </c>
      <c r="F57" s="250"/>
      <c r="G57" s="144"/>
      <c r="H57" s="126"/>
      <c r="I57" s="199"/>
      <c r="J57" s="170" t="s">
        <v>118</v>
      </c>
      <c r="K57" s="171"/>
    </row>
    <row r="58" spans="2:11" ht="21.75" customHeight="1" thickBot="1">
      <c r="C58" s="229"/>
      <c r="D58" s="199"/>
      <c r="E58" s="251" t="s">
        <v>168</v>
      </c>
      <c r="F58" s="252"/>
      <c r="G58" s="153"/>
      <c r="H58" s="172"/>
      <c r="I58" s="199"/>
      <c r="J58" s="173"/>
      <c r="K58" s="157"/>
    </row>
    <row r="59" spans="2:11" ht="21.75" customHeight="1" thickTop="1" thickBot="1">
      <c r="C59" s="229"/>
      <c r="D59" s="199"/>
      <c r="E59" s="218" t="s">
        <v>88</v>
      </c>
      <c r="F59" s="253"/>
      <c r="G59" s="174">
        <f>SUM(G41:G58)</f>
        <v>0</v>
      </c>
      <c r="H59" s="119"/>
      <c r="I59" s="203"/>
      <c r="J59" s="159" t="s">
        <v>88</v>
      </c>
      <c r="K59" s="131">
        <f>SUM(K54:K58)</f>
        <v>0</v>
      </c>
    </row>
    <row r="60" spans="2:11" ht="21.75" customHeight="1" thickTop="1" thickBot="1">
      <c r="C60" s="229"/>
      <c r="D60" s="215" t="s">
        <v>7</v>
      </c>
      <c r="E60" s="216"/>
      <c r="F60" s="217"/>
      <c r="G60" s="129">
        <f>G40+G59</f>
        <v>0</v>
      </c>
      <c r="H60" s="134"/>
      <c r="I60" s="215" t="s">
        <v>7</v>
      </c>
      <c r="J60" s="217"/>
      <c r="K60" s="129">
        <f>K40+K53+K59</f>
        <v>0</v>
      </c>
    </row>
    <row r="61" spans="2:11" ht="21.75" customHeight="1" thickTop="1">
      <c r="C61" s="175"/>
      <c r="D61" s="176"/>
      <c r="E61" s="146"/>
      <c r="F61" s="177"/>
      <c r="G61" s="177"/>
      <c r="H61" s="177"/>
      <c r="I61" s="178" t="s">
        <v>152</v>
      </c>
      <c r="K61" s="177"/>
    </row>
    <row r="62" spans="2:11" ht="21.75" customHeight="1">
      <c r="C62" s="179"/>
      <c r="D62" s="180"/>
      <c r="E62" s="181" t="str">
        <f>"総合計（a＋b）＝"&amp;G28+K28&amp;"円"</f>
        <v>総合計（a＋b）＝0円</v>
      </c>
      <c r="F62" s="181"/>
      <c r="G62" s="182"/>
      <c r="H62" s="182"/>
      <c r="I62" s="180"/>
      <c r="J62" s="177"/>
      <c r="K62" s="177"/>
    </row>
    <row r="63" spans="2:11" ht="18" customHeight="1">
      <c r="B63" s="114"/>
      <c r="C63" s="179"/>
      <c r="D63" s="179"/>
      <c r="E63" s="183"/>
      <c r="F63" s="183"/>
      <c r="G63" s="183"/>
      <c r="I63" s="179"/>
    </row>
    <row r="72" spans="12:12" ht="18" customHeight="1">
      <c r="L72" s="114"/>
    </row>
    <row r="76" spans="12:12" ht="56.25" customHeight="1"/>
  </sheetData>
  <mergeCells count="72">
    <mergeCell ref="I60:J60"/>
    <mergeCell ref="E54:F54"/>
    <mergeCell ref="E55:F55"/>
    <mergeCell ref="E56:F56"/>
    <mergeCell ref="E57:F57"/>
    <mergeCell ref="E58:F58"/>
    <mergeCell ref="E59:F59"/>
    <mergeCell ref="I41:I59"/>
    <mergeCell ref="E34:F34"/>
    <mergeCell ref="E43:F43"/>
    <mergeCell ref="E44:F44"/>
    <mergeCell ref="E16:F16"/>
    <mergeCell ref="D60:F60"/>
    <mergeCell ref="E48:F48"/>
    <mergeCell ref="E49:F49"/>
    <mergeCell ref="E50:F50"/>
    <mergeCell ref="E51:F51"/>
    <mergeCell ref="E52:F52"/>
    <mergeCell ref="D32:D40"/>
    <mergeCell ref="E32:F32"/>
    <mergeCell ref="D41:D59"/>
    <mergeCell ref="E41:F41"/>
    <mergeCell ref="E42:F42"/>
    <mergeCell ref="E21:F21"/>
    <mergeCell ref="C30:C60"/>
    <mergeCell ref="D30:H30"/>
    <mergeCell ref="I30:K30"/>
    <mergeCell ref="D31:F31"/>
    <mergeCell ref="I31:J31"/>
    <mergeCell ref="E35:F35"/>
    <mergeCell ref="E36:F36"/>
    <mergeCell ref="E37:F37"/>
    <mergeCell ref="E38:F38"/>
    <mergeCell ref="E39:F39"/>
    <mergeCell ref="E53:F53"/>
    <mergeCell ref="E40:F40"/>
    <mergeCell ref="E45:F45"/>
    <mergeCell ref="E46:F46"/>
    <mergeCell ref="E47:F47"/>
    <mergeCell ref="I32:I40"/>
    <mergeCell ref="E33:F33"/>
    <mergeCell ref="H4:H5"/>
    <mergeCell ref="I4:J5"/>
    <mergeCell ref="E11:F11"/>
    <mergeCell ref="E12:F12"/>
    <mergeCell ref="E13:F13"/>
    <mergeCell ref="E17:F17"/>
    <mergeCell ref="D28:F28"/>
    <mergeCell ref="I28:J28"/>
    <mergeCell ref="D22:D27"/>
    <mergeCell ref="E26:F26"/>
    <mergeCell ref="E27:F27"/>
    <mergeCell ref="E22:F22"/>
    <mergeCell ref="E23:F23"/>
    <mergeCell ref="E24:F24"/>
    <mergeCell ref="E25:F25"/>
    <mergeCell ref="C7:C28"/>
    <mergeCell ref="D7:H7"/>
    <mergeCell ref="I7:K7"/>
    <mergeCell ref="D8:F8"/>
    <mergeCell ref="I8:J8"/>
    <mergeCell ref="D9:D21"/>
    <mergeCell ref="E9:F9"/>
    <mergeCell ref="I9:I19"/>
    <mergeCell ref="E10:F10"/>
    <mergeCell ref="E14:F14"/>
    <mergeCell ref="E15:F15"/>
    <mergeCell ref="E18:F18"/>
    <mergeCell ref="E19:F19"/>
    <mergeCell ref="E20:F20"/>
    <mergeCell ref="I20:I26"/>
    <mergeCell ref="I27:J27"/>
  </mergeCells>
  <phoneticPr fontId="1"/>
  <pageMargins left="0.30458333333333326" right="0.35416666666666669" top="0.75" bottom="0.52416666666666667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1"/>
  <sheetViews>
    <sheetView tabSelected="1" view="pageBreakPreview" topLeftCell="A21" zoomScale="70" zoomScaleNormal="70" zoomScaleSheetLayoutView="70" workbookViewId="0">
      <selection activeCell="F21" sqref="F21"/>
    </sheetView>
  </sheetViews>
  <sheetFormatPr defaultRowHeight="17.25" customHeight="1"/>
  <cols>
    <col min="1" max="1" width="3.5" style="3" customWidth="1"/>
    <col min="2" max="2" width="22.625" style="3" customWidth="1"/>
    <col min="3" max="3" width="5" style="93" customWidth="1"/>
    <col min="4" max="4" width="17.625" style="93" customWidth="1"/>
    <col min="5" max="5" width="29.375" style="3" customWidth="1"/>
    <col min="6" max="6" width="19.375" style="3" customWidth="1"/>
    <col min="7" max="7" width="6.625" style="3" customWidth="1"/>
    <col min="8" max="8" width="15.25" style="3" customWidth="1"/>
    <col min="9" max="9" width="13.25" style="3" customWidth="1"/>
    <col min="10" max="10" width="10.875" style="3" customWidth="1"/>
    <col min="11" max="11" width="18.625" style="3" customWidth="1"/>
    <col min="12" max="13" width="15.25" style="3" customWidth="1"/>
    <col min="14" max="14" width="17.5" style="3" customWidth="1"/>
    <col min="15" max="15" width="9.875" style="3" customWidth="1"/>
    <col min="16" max="16" width="4.75" style="3" customWidth="1"/>
    <col min="17" max="19" width="9.125" style="3" customWidth="1"/>
    <col min="20" max="20" width="13.75" style="3" customWidth="1"/>
    <col min="21" max="25" width="10.125" style="3" customWidth="1"/>
    <col min="26" max="26" width="10.875" style="3" bestFit="1" customWidth="1"/>
    <col min="27" max="27" width="9.5" style="3" customWidth="1"/>
    <col min="28" max="30" width="11.625" style="3" customWidth="1"/>
    <col min="31" max="16384" width="9" style="3"/>
  </cols>
  <sheetData>
    <row r="1" spans="1:31" s="2" customFormat="1" ht="24.75" customHeight="1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1" ht="25.5" customHeight="1">
      <c r="B2" s="4" t="s">
        <v>165</v>
      </c>
      <c r="C2" s="4"/>
      <c r="D2" s="4"/>
      <c r="E2" s="4"/>
      <c r="F2" s="4"/>
      <c r="G2" s="4"/>
      <c r="H2" s="4"/>
      <c r="I2" s="4"/>
      <c r="J2" s="4"/>
      <c r="K2" s="4"/>
      <c r="L2" s="5" t="s">
        <v>154</v>
      </c>
      <c r="M2" s="294"/>
      <c r="N2" s="294"/>
      <c r="O2" s="6"/>
      <c r="P2" s="6"/>
      <c r="Q2" s="7"/>
      <c r="R2" s="8"/>
      <c r="S2" s="1"/>
      <c r="T2" s="9"/>
      <c r="U2" s="9"/>
      <c r="V2" s="9"/>
      <c r="W2" s="1"/>
      <c r="X2" s="1"/>
      <c r="Y2" s="1"/>
      <c r="Z2" s="10"/>
      <c r="AA2" s="10"/>
      <c r="AB2" s="11"/>
      <c r="AC2" s="11"/>
      <c r="AD2" s="11"/>
      <c r="AE2" s="12"/>
    </row>
    <row r="3" spans="1:31" ht="21.75" customHeight="1">
      <c r="A3" s="13"/>
      <c r="B3" s="255"/>
      <c r="C3" s="255"/>
      <c r="D3" s="255"/>
      <c r="E3" s="13"/>
      <c r="F3" s="13"/>
      <c r="G3" s="13"/>
      <c r="H3" s="14" t="s">
        <v>0</v>
      </c>
      <c r="N3" s="13"/>
      <c r="O3" s="13"/>
      <c r="P3" s="13"/>
      <c r="Q3" s="10"/>
      <c r="R3" s="10"/>
      <c r="S3" s="15"/>
      <c r="T3" s="16"/>
      <c r="U3" s="16"/>
      <c r="V3" s="12"/>
    </row>
    <row r="4" spans="1:31" ht="23.25" customHeight="1">
      <c r="A4" s="13"/>
      <c r="B4" s="17" t="s">
        <v>1</v>
      </c>
      <c r="C4" s="18"/>
      <c r="D4" s="13"/>
      <c r="E4" s="13"/>
      <c r="F4" s="13"/>
      <c r="G4" s="13"/>
      <c r="H4" s="19" t="s">
        <v>2</v>
      </c>
      <c r="I4" s="3" t="s">
        <v>3</v>
      </c>
      <c r="J4" s="20"/>
      <c r="K4" s="20"/>
      <c r="L4" s="2"/>
      <c r="M4" s="13"/>
      <c r="N4" s="13"/>
      <c r="O4" s="13"/>
      <c r="P4" s="13"/>
      <c r="Q4" s="16"/>
      <c r="R4" s="16"/>
      <c r="S4" s="21"/>
      <c r="T4" s="21"/>
      <c r="U4" s="22"/>
      <c r="V4" s="12"/>
    </row>
    <row r="5" spans="1:31" ht="38.25" customHeight="1">
      <c r="A5" s="13"/>
      <c r="B5" s="23" t="s">
        <v>4</v>
      </c>
      <c r="C5" s="256" t="s">
        <v>5</v>
      </c>
      <c r="D5" s="257"/>
      <c r="E5" s="24" t="s">
        <v>6</v>
      </c>
      <c r="F5" s="25" t="s">
        <v>7</v>
      </c>
      <c r="G5" s="13"/>
      <c r="H5" s="26" t="s">
        <v>8</v>
      </c>
      <c r="I5" s="27" t="s">
        <v>9</v>
      </c>
      <c r="J5" s="27" t="s">
        <v>10</v>
      </c>
      <c r="K5" s="258" t="s">
        <v>11</v>
      </c>
      <c r="L5" s="259"/>
      <c r="M5" s="28" t="s">
        <v>12</v>
      </c>
      <c r="N5" s="13"/>
      <c r="O5" s="13"/>
      <c r="P5" s="13"/>
      <c r="Q5" s="29"/>
      <c r="R5" s="29"/>
      <c r="S5" s="11"/>
      <c r="T5" s="11"/>
      <c r="U5" s="11"/>
      <c r="V5" s="12"/>
    </row>
    <row r="6" spans="1:31" ht="38.25" customHeight="1">
      <c r="A6" s="286" t="s">
        <v>13</v>
      </c>
      <c r="B6" s="260" t="s">
        <v>14</v>
      </c>
      <c r="C6" s="30" t="s">
        <v>56</v>
      </c>
      <c r="D6" s="31" t="s">
        <v>57</v>
      </c>
      <c r="E6" s="32" t="str">
        <f>IF(MAX(M6:M10)=0,"",MAX(M6:M10))</f>
        <v/>
      </c>
      <c r="F6" s="261">
        <f>SUM(E6:E9)</f>
        <v>0</v>
      </c>
      <c r="G6" s="33"/>
      <c r="H6" s="34">
        <v>2794000</v>
      </c>
      <c r="I6" s="35" t="s">
        <v>15</v>
      </c>
      <c r="J6" s="36"/>
      <c r="K6" s="258" t="s">
        <v>193</v>
      </c>
      <c r="L6" s="259"/>
      <c r="M6" s="37" t="str">
        <f>IF(ISBLANK(J6),"",H6-(19-J6)*28000)</f>
        <v/>
      </c>
      <c r="N6" s="13"/>
      <c r="O6" s="14"/>
      <c r="P6" s="14"/>
      <c r="Q6" s="10"/>
      <c r="R6" s="10"/>
      <c r="S6" s="15"/>
      <c r="T6" s="38"/>
      <c r="U6" s="38"/>
      <c r="V6" s="12"/>
    </row>
    <row r="7" spans="1:31" ht="38.25" customHeight="1">
      <c r="A7" s="287"/>
      <c r="B7" s="260"/>
      <c r="C7" s="39" t="s">
        <v>44</v>
      </c>
      <c r="D7" s="40" t="s">
        <v>55</v>
      </c>
      <c r="E7" s="32" t="str">
        <f>M11</f>
        <v/>
      </c>
      <c r="F7" s="261"/>
      <c r="G7" s="41"/>
      <c r="H7" s="42">
        <v>5117000</v>
      </c>
      <c r="I7" s="43" t="s">
        <v>16</v>
      </c>
      <c r="J7" s="36"/>
      <c r="K7" s="258" t="s">
        <v>194</v>
      </c>
      <c r="L7" s="259"/>
      <c r="M7" s="44" t="str">
        <f>IF(ISBLANK(J7),"",H7-(36-J7)*26000)</f>
        <v/>
      </c>
      <c r="N7" s="14"/>
      <c r="O7" s="14"/>
      <c r="P7" s="14"/>
      <c r="Q7" s="10"/>
      <c r="R7" s="10"/>
      <c r="S7" s="38"/>
      <c r="T7" s="38"/>
      <c r="U7" s="38"/>
      <c r="V7" s="12"/>
    </row>
    <row r="8" spans="1:31" ht="38.25" customHeight="1">
      <c r="A8" s="287"/>
      <c r="B8" s="260"/>
      <c r="C8" s="305" t="s">
        <v>17</v>
      </c>
      <c r="D8" s="45" t="s">
        <v>18</v>
      </c>
      <c r="E8" s="46" t="str">
        <f>M12</f>
        <v/>
      </c>
      <c r="F8" s="261"/>
      <c r="G8" s="41"/>
      <c r="H8" s="42">
        <v>5117000</v>
      </c>
      <c r="I8" s="43" t="s">
        <v>19</v>
      </c>
      <c r="J8" s="47"/>
      <c r="K8" s="306">
        <v>5117000</v>
      </c>
      <c r="L8" s="307"/>
      <c r="M8" s="44" t="str">
        <f>IF(ISBLANK(J8),"",4577000)</f>
        <v/>
      </c>
      <c r="N8" s="14"/>
      <c r="O8" s="14"/>
      <c r="P8" s="14"/>
      <c r="Q8" s="9"/>
      <c r="R8" s="1"/>
      <c r="S8" s="1"/>
      <c r="T8" s="1"/>
      <c r="U8" s="1"/>
      <c r="V8" s="1"/>
      <c r="W8" s="1"/>
      <c r="X8" s="1"/>
      <c r="Y8" s="1"/>
      <c r="Z8" s="10"/>
      <c r="AA8" s="10"/>
      <c r="AB8" s="21"/>
      <c r="AC8" s="21"/>
      <c r="AD8" s="21"/>
      <c r="AE8" s="12"/>
    </row>
    <row r="9" spans="1:31" ht="38.25" customHeight="1">
      <c r="A9" s="287"/>
      <c r="B9" s="260"/>
      <c r="C9" s="305"/>
      <c r="D9" s="45" t="s">
        <v>20</v>
      </c>
      <c r="E9" s="48" t="str">
        <f>M13</f>
        <v/>
      </c>
      <c r="F9" s="262"/>
      <c r="G9" s="41"/>
      <c r="H9" s="42">
        <v>5117000</v>
      </c>
      <c r="I9" s="43" t="s">
        <v>21</v>
      </c>
      <c r="J9" s="36"/>
      <c r="K9" s="258" t="s">
        <v>195</v>
      </c>
      <c r="L9" s="259"/>
      <c r="M9" s="44" t="str">
        <f>IF(ISBLANK(J9),"",H9-(J9-45)*63000)</f>
        <v/>
      </c>
      <c r="N9" s="14"/>
      <c r="O9" s="14"/>
      <c r="P9" s="14"/>
      <c r="Q9" s="49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38.25" customHeight="1">
      <c r="A10" s="287"/>
      <c r="B10" s="289" t="s">
        <v>155</v>
      </c>
      <c r="C10" s="266" t="s">
        <v>120</v>
      </c>
      <c r="D10" s="303" t="s">
        <v>131</v>
      </c>
      <c r="E10" s="285">
        <v>0</v>
      </c>
      <c r="F10" s="261">
        <f>E10</f>
        <v>0</v>
      </c>
      <c r="G10" s="41"/>
      <c r="H10" s="42">
        <v>2917000</v>
      </c>
      <c r="I10" s="43" t="s">
        <v>22</v>
      </c>
      <c r="J10" s="36"/>
      <c r="K10" s="306">
        <v>2917000</v>
      </c>
      <c r="L10" s="307"/>
      <c r="M10" s="44" t="str">
        <f>IF(ISBLANK(J10),"",2917000)</f>
        <v/>
      </c>
      <c r="N10" s="14"/>
      <c r="O10" s="50"/>
      <c r="P10" s="14"/>
      <c r="Q10" s="49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38.25" customHeight="1">
      <c r="A11" s="287"/>
      <c r="B11" s="290"/>
      <c r="C11" s="267"/>
      <c r="D11" s="304"/>
      <c r="E11" s="285"/>
      <c r="F11" s="261"/>
      <c r="G11" s="41"/>
      <c r="H11" s="51" t="s">
        <v>23</v>
      </c>
      <c r="I11" s="268" t="s">
        <v>24</v>
      </c>
      <c r="J11" s="269"/>
      <c r="K11" s="269"/>
      <c r="L11" s="270"/>
      <c r="M11" s="52" t="str">
        <f>IFERROR(O11*18000,"")</f>
        <v/>
      </c>
      <c r="N11" s="191" t="s">
        <v>25</v>
      </c>
      <c r="O11" s="53" t="str">
        <f>Q20</f>
        <v/>
      </c>
      <c r="P11" s="14"/>
      <c r="Q11" s="14"/>
    </row>
    <row r="12" spans="1:31" ht="38.25" customHeight="1">
      <c r="A12" s="287"/>
      <c r="B12" s="290"/>
      <c r="C12" s="54" t="s">
        <v>121</v>
      </c>
      <c r="D12" s="55" t="s">
        <v>54</v>
      </c>
      <c r="E12" s="56"/>
      <c r="F12" s="57">
        <v>0</v>
      </c>
      <c r="H12" s="271" t="s">
        <v>26</v>
      </c>
      <c r="I12" s="274" t="s">
        <v>27</v>
      </c>
      <c r="J12" s="275"/>
      <c r="K12" s="275"/>
      <c r="L12" s="58" t="s">
        <v>28</v>
      </c>
      <c r="M12" s="59" t="str">
        <f>IFERROR(O12*399000,"")</f>
        <v/>
      </c>
      <c r="N12" s="191" t="s">
        <v>29</v>
      </c>
      <c r="O12" s="61" t="str">
        <f>Q17</f>
        <v/>
      </c>
      <c r="P12" s="14"/>
      <c r="Q12" s="14"/>
    </row>
    <row r="13" spans="1:31" ht="38.25" customHeight="1">
      <c r="A13" s="288"/>
      <c r="B13" s="291"/>
      <c r="C13" s="54" t="s">
        <v>47</v>
      </c>
      <c r="D13" s="55" t="s">
        <v>173</v>
      </c>
      <c r="E13" s="185">
        <v>0</v>
      </c>
      <c r="F13" s="57">
        <f>E13</f>
        <v>0</v>
      </c>
      <c r="H13" s="272"/>
      <c r="I13" s="276"/>
      <c r="J13" s="277"/>
      <c r="K13" s="277"/>
      <c r="L13" s="313" t="s">
        <v>30</v>
      </c>
      <c r="M13" s="311" t="str">
        <f>IFERROR(O13*179000,"")</f>
        <v/>
      </c>
      <c r="N13" s="292" t="s">
        <v>31</v>
      </c>
      <c r="O13" s="309" t="str">
        <f>Q19</f>
        <v/>
      </c>
      <c r="P13" s="14"/>
      <c r="Q13" s="14"/>
    </row>
    <row r="14" spans="1:31" ht="38.25" customHeight="1">
      <c r="A14" s="263" t="s">
        <v>32</v>
      </c>
      <c r="B14" s="308" t="s">
        <v>156</v>
      </c>
      <c r="C14" s="62" t="s">
        <v>174</v>
      </c>
      <c r="D14" s="63" t="s">
        <v>122</v>
      </c>
      <c r="E14" s="64">
        <v>0</v>
      </c>
      <c r="F14" s="65">
        <f>E14</f>
        <v>0</v>
      </c>
      <c r="G14" s="14"/>
      <c r="H14" s="273"/>
      <c r="I14" s="268"/>
      <c r="J14" s="278"/>
      <c r="K14" s="278"/>
      <c r="L14" s="314"/>
      <c r="M14" s="312"/>
      <c r="N14" s="292"/>
      <c r="O14" s="310"/>
      <c r="P14" s="66"/>
      <c r="Q14" s="66"/>
    </row>
    <row r="15" spans="1:31" ht="38.25" customHeight="1">
      <c r="A15" s="263"/>
      <c r="B15" s="308"/>
      <c r="C15" s="54" t="s">
        <v>174</v>
      </c>
      <c r="D15" s="67" t="s">
        <v>124</v>
      </c>
      <c r="E15" s="56"/>
      <c r="F15" s="65">
        <f>E15</f>
        <v>0</v>
      </c>
      <c r="N15" s="190"/>
      <c r="P15" s="66"/>
      <c r="Q15" s="66"/>
    </row>
    <row r="16" spans="1:31" ht="38.25" customHeight="1">
      <c r="A16" s="263"/>
      <c r="B16" s="315" t="s">
        <v>157</v>
      </c>
      <c r="C16" s="266" t="s">
        <v>125</v>
      </c>
      <c r="D16" s="264" t="s">
        <v>132</v>
      </c>
      <c r="E16" s="285">
        <v>0</v>
      </c>
      <c r="F16" s="261">
        <f>E16</f>
        <v>0</v>
      </c>
      <c r="H16" s="7" t="s">
        <v>33</v>
      </c>
      <c r="I16" s="8"/>
      <c r="J16" s="1"/>
      <c r="K16" s="68"/>
      <c r="L16" s="68"/>
      <c r="M16" s="68"/>
      <c r="N16" s="1"/>
      <c r="O16" s="1"/>
      <c r="P16" s="1"/>
      <c r="Q16" s="10"/>
      <c r="R16" s="10"/>
      <c r="S16" s="11" t="s">
        <v>34</v>
      </c>
      <c r="T16" s="11"/>
      <c r="U16" s="11"/>
    </row>
    <row r="17" spans="1:21" ht="38.25" customHeight="1">
      <c r="A17" s="263"/>
      <c r="B17" s="315"/>
      <c r="C17" s="267"/>
      <c r="D17" s="265"/>
      <c r="E17" s="285"/>
      <c r="F17" s="261"/>
      <c r="H17" s="283" t="s">
        <v>160</v>
      </c>
      <c r="I17" s="283"/>
      <c r="J17" s="283"/>
      <c r="K17" s="69" t="s">
        <v>35</v>
      </c>
      <c r="L17" s="70"/>
      <c r="M17" s="71"/>
      <c r="N17" s="72" t="s">
        <v>36</v>
      </c>
      <c r="O17" s="73"/>
      <c r="P17" s="74"/>
      <c r="Q17" s="22" t="str">
        <f>IF(U18=0,"",U18-18)</f>
        <v/>
      </c>
      <c r="R17" s="22"/>
      <c r="S17" s="15">
        <f>L17</f>
        <v>0</v>
      </c>
      <c r="T17" s="16">
        <f>M17/60</f>
        <v>0</v>
      </c>
      <c r="U17" s="16">
        <f>SUM(S17:T17)</f>
        <v>0</v>
      </c>
    </row>
    <row r="18" spans="1:21" ht="38.25" customHeight="1">
      <c r="A18" s="263" t="s">
        <v>39</v>
      </c>
      <c r="B18" s="75" t="s">
        <v>158</v>
      </c>
      <c r="C18" s="76" t="s">
        <v>126</v>
      </c>
      <c r="D18" s="77" t="s">
        <v>58</v>
      </c>
      <c r="E18" s="56"/>
      <c r="F18" s="65">
        <v>0</v>
      </c>
      <c r="H18" s="283"/>
      <c r="I18" s="283"/>
      <c r="J18" s="283"/>
      <c r="K18" s="78" t="s">
        <v>37</v>
      </c>
      <c r="L18" s="79"/>
      <c r="M18" s="80"/>
      <c r="N18" s="81" t="s">
        <v>36</v>
      </c>
      <c r="O18" s="82"/>
      <c r="P18" s="83"/>
      <c r="Q18" s="10"/>
      <c r="R18" s="10"/>
      <c r="S18" s="15">
        <f>O17</f>
        <v>0</v>
      </c>
      <c r="T18" s="16">
        <f>P17/60</f>
        <v>0</v>
      </c>
      <c r="U18" s="16">
        <f>SUM(S18:T18)</f>
        <v>0</v>
      </c>
    </row>
    <row r="19" spans="1:21" ht="38.25" customHeight="1">
      <c r="A19" s="263"/>
      <c r="B19" s="282" t="s">
        <v>159</v>
      </c>
      <c r="C19" s="84" t="s">
        <v>175</v>
      </c>
      <c r="D19" s="85" t="s">
        <v>51</v>
      </c>
      <c r="E19" s="64">
        <v>0</v>
      </c>
      <c r="F19" s="65">
        <f>E19</f>
        <v>0</v>
      </c>
      <c r="H19" s="283"/>
      <c r="I19" s="283"/>
      <c r="J19" s="283"/>
      <c r="K19" s="78" t="s">
        <v>38</v>
      </c>
      <c r="L19" s="70"/>
      <c r="M19" s="71"/>
      <c r="N19" s="86" t="s">
        <v>36</v>
      </c>
      <c r="O19" s="87"/>
      <c r="P19" s="88"/>
      <c r="Q19" s="16" t="str">
        <f>IF(U23=0,"",U23-8)</f>
        <v/>
      </c>
      <c r="R19" s="16"/>
      <c r="S19" s="21"/>
      <c r="T19" s="21"/>
      <c r="U19" s="22">
        <f>U18-U17</f>
        <v>0</v>
      </c>
    </row>
    <row r="20" spans="1:21" ht="38.25" customHeight="1">
      <c r="A20" s="263"/>
      <c r="B20" s="282"/>
      <c r="C20" s="84" t="s">
        <v>175</v>
      </c>
      <c r="D20" s="85" t="s">
        <v>52</v>
      </c>
      <c r="E20" s="56"/>
      <c r="F20" s="65">
        <v>0</v>
      </c>
      <c r="H20" s="284" t="s">
        <v>40</v>
      </c>
      <c r="I20" s="284"/>
      <c r="J20" s="284"/>
      <c r="K20" s="89" t="s">
        <v>41</v>
      </c>
      <c r="L20" s="279"/>
      <c r="M20" s="280"/>
      <c r="N20" s="280"/>
      <c r="O20" s="280"/>
      <c r="P20" s="281"/>
      <c r="Q20" s="29" t="str">
        <f>IF(ISBLANK(L20),"",L20-250)</f>
        <v/>
      </c>
      <c r="R20" s="29"/>
      <c r="S20" s="11" t="s">
        <v>42</v>
      </c>
      <c r="T20" s="11"/>
      <c r="U20" s="11"/>
    </row>
    <row r="21" spans="1:21" ht="38.25" customHeight="1">
      <c r="A21" s="263"/>
      <c r="B21" s="282"/>
      <c r="C21" s="84" t="s">
        <v>175</v>
      </c>
      <c r="D21" s="77" t="s">
        <v>53</v>
      </c>
      <c r="E21" s="56"/>
      <c r="F21" s="65">
        <v>0</v>
      </c>
      <c r="H21" s="284"/>
      <c r="I21" s="284"/>
      <c r="J21" s="284"/>
      <c r="K21" s="90" t="s">
        <v>128</v>
      </c>
      <c r="L21" s="296"/>
      <c r="M21" s="297"/>
      <c r="N21" s="297"/>
      <c r="O21" s="297"/>
      <c r="P21" s="298"/>
      <c r="Q21" s="10"/>
      <c r="R21" s="10"/>
      <c r="S21" s="15">
        <f>L19</f>
        <v>0</v>
      </c>
      <c r="T21" s="38">
        <f>M19/60</f>
        <v>0</v>
      </c>
      <c r="U21" s="38">
        <f>S21+T21</f>
        <v>0</v>
      </c>
    </row>
    <row r="22" spans="1:21" ht="38.25" customHeight="1">
      <c r="A22" s="91"/>
      <c r="B22" s="302" t="s">
        <v>127</v>
      </c>
      <c r="C22" s="302"/>
      <c r="D22" s="302"/>
      <c r="E22" s="302"/>
      <c r="F22" s="65">
        <f>SUM(F6:F21)</f>
        <v>0</v>
      </c>
      <c r="H22" s="284"/>
      <c r="I22" s="284"/>
      <c r="J22" s="284"/>
      <c r="K22" s="92" t="s">
        <v>43</v>
      </c>
      <c r="L22" s="299"/>
      <c r="M22" s="300"/>
      <c r="N22" s="300"/>
      <c r="O22" s="300"/>
      <c r="P22" s="301"/>
      <c r="Q22" s="10"/>
      <c r="R22" s="10"/>
      <c r="S22" s="38">
        <f>O19</f>
        <v>0</v>
      </c>
      <c r="T22" s="38">
        <f>P19/60</f>
        <v>0</v>
      </c>
      <c r="U22" s="38">
        <f>S22+T22</f>
        <v>0</v>
      </c>
    </row>
    <row r="23" spans="1:21" ht="38.25" customHeight="1">
      <c r="H23" s="9"/>
      <c r="I23" s="1"/>
      <c r="J23" s="1"/>
      <c r="K23" s="1"/>
      <c r="L23" s="1"/>
      <c r="M23" s="1"/>
      <c r="N23" s="1"/>
      <c r="O23" s="1"/>
      <c r="P23" s="1"/>
      <c r="Q23" s="10"/>
      <c r="R23" s="10"/>
      <c r="S23" s="21"/>
      <c r="T23" s="21"/>
      <c r="U23" s="21">
        <f>U22-U21</f>
        <v>0</v>
      </c>
    </row>
    <row r="24" spans="1:21" ht="16.5" customHeight="1">
      <c r="B24" s="14"/>
      <c r="D24" s="295" t="s">
        <v>59</v>
      </c>
      <c r="E24" s="295"/>
      <c r="I24" s="66"/>
      <c r="K24" s="66"/>
      <c r="P24" s="94"/>
      <c r="Q24" s="94"/>
    </row>
    <row r="25" spans="1:21" ht="16.5" customHeight="1">
      <c r="B25" s="14"/>
      <c r="D25" s="95" t="s">
        <v>60</v>
      </c>
      <c r="E25" s="96" t="s">
        <v>45</v>
      </c>
      <c r="F25" s="97" t="s">
        <v>180</v>
      </c>
      <c r="G25" s="97"/>
      <c r="H25" s="97"/>
      <c r="I25" s="97"/>
      <c r="J25" s="97"/>
      <c r="K25" s="97"/>
      <c r="P25" s="94"/>
      <c r="Q25" s="94"/>
    </row>
    <row r="26" spans="1:21" ht="22.5" customHeight="1">
      <c r="B26" s="14"/>
      <c r="D26" s="95" t="s">
        <v>61</v>
      </c>
      <c r="E26" s="98" t="s">
        <v>46</v>
      </c>
      <c r="F26" s="97" t="s">
        <v>181</v>
      </c>
      <c r="G26" s="97"/>
      <c r="H26" s="97"/>
      <c r="I26" s="97"/>
      <c r="J26" s="97"/>
      <c r="K26" s="97"/>
      <c r="P26" s="94"/>
      <c r="Q26" s="94"/>
    </row>
    <row r="27" spans="1:21" ht="18" customHeight="1">
      <c r="B27" s="14"/>
      <c r="D27" s="95"/>
      <c r="E27" s="98"/>
      <c r="F27" s="97" t="s">
        <v>182</v>
      </c>
      <c r="G27" s="97"/>
      <c r="H27" s="97"/>
      <c r="I27" s="97"/>
      <c r="J27" s="97"/>
      <c r="K27" s="97"/>
      <c r="P27" s="94"/>
      <c r="Q27" s="94"/>
    </row>
    <row r="28" spans="1:21" ht="18" customHeight="1">
      <c r="B28" s="14"/>
      <c r="D28" s="99" t="s">
        <v>63</v>
      </c>
      <c r="E28" s="98" t="s">
        <v>130</v>
      </c>
      <c r="F28" s="97" t="s">
        <v>183</v>
      </c>
      <c r="G28" s="100"/>
      <c r="H28" s="100"/>
      <c r="I28" s="100"/>
      <c r="J28" s="100"/>
      <c r="K28" s="100"/>
      <c r="L28" s="93"/>
      <c r="P28" s="66"/>
      <c r="Q28" s="66"/>
    </row>
    <row r="29" spans="1:21" ht="18" customHeight="1">
      <c r="B29" s="14"/>
      <c r="D29" s="101" t="s">
        <v>62</v>
      </c>
      <c r="E29" s="98" t="s">
        <v>48</v>
      </c>
      <c r="F29" s="97" t="s">
        <v>184</v>
      </c>
      <c r="G29" s="97"/>
      <c r="H29" s="97"/>
      <c r="I29" s="97"/>
      <c r="J29" s="97"/>
      <c r="K29" s="97"/>
      <c r="P29" s="66"/>
      <c r="Q29" s="66"/>
    </row>
    <row r="30" spans="1:21" ht="18" customHeight="1">
      <c r="B30" s="14"/>
      <c r="D30" s="186" t="s">
        <v>47</v>
      </c>
      <c r="E30" s="187" t="s">
        <v>172</v>
      </c>
      <c r="F30" s="188" t="s">
        <v>185</v>
      </c>
      <c r="G30" s="189"/>
      <c r="H30" s="189"/>
      <c r="I30" s="189"/>
      <c r="J30" s="189"/>
      <c r="K30" s="189"/>
      <c r="P30" s="66"/>
      <c r="Q30" s="66"/>
    </row>
    <row r="31" spans="1:21" ht="22.5" customHeight="1">
      <c r="B31" s="14"/>
      <c r="D31" s="95" t="s">
        <v>123</v>
      </c>
      <c r="E31" s="102" t="s">
        <v>50</v>
      </c>
      <c r="F31" s="293" t="s">
        <v>186</v>
      </c>
      <c r="G31" s="293"/>
      <c r="H31" s="293"/>
      <c r="I31" s="293"/>
      <c r="J31" s="293"/>
      <c r="K31" s="293"/>
      <c r="L31" s="293"/>
      <c r="M31" s="66"/>
      <c r="N31" s="66"/>
      <c r="O31" s="66"/>
      <c r="P31" s="66"/>
      <c r="Q31" s="66"/>
    </row>
    <row r="32" spans="1:21" ht="18" customHeight="1">
      <c r="F32" s="293"/>
      <c r="G32" s="293"/>
      <c r="H32" s="293"/>
      <c r="I32" s="293"/>
      <c r="J32" s="293"/>
      <c r="K32" s="293"/>
      <c r="L32" s="293"/>
      <c r="M32" s="60"/>
      <c r="N32" s="66"/>
      <c r="O32" s="66"/>
      <c r="P32" s="66"/>
      <c r="Q32" s="66"/>
    </row>
    <row r="33" spans="3:18" ht="18" customHeight="1">
      <c r="D33" s="103" t="s">
        <v>49</v>
      </c>
      <c r="E33" s="104" t="s">
        <v>129</v>
      </c>
      <c r="F33" s="97" t="s">
        <v>187</v>
      </c>
      <c r="G33" s="60"/>
      <c r="H33" s="60"/>
      <c r="I33" s="60"/>
      <c r="J33" s="60"/>
      <c r="K33" s="60"/>
      <c r="L33" s="60"/>
      <c r="M33" s="60"/>
      <c r="N33" s="66"/>
      <c r="O33" s="66"/>
      <c r="P33" s="66"/>
      <c r="Q33" s="66"/>
    </row>
    <row r="34" spans="3:18" ht="18" customHeight="1">
      <c r="D34" s="105" t="s">
        <v>126</v>
      </c>
      <c r="E34" s="106" t="s">
        <v>64</v>
      </c>
      <c r="F34" s="100" t="s">
        <v>188</v>
      </c>
      <c r="G34" s="100"/>
      <c r="H34" s="100"/>
      <c r="I34" s="100"/>
      <c r="J34" s="100"/>
      <c r="K34" s="100"/>
      <c r="L34" s="93"/>
      <c r="M34" s="66"/>
      <c r="N34" s="66"/>
      <c r="O34" s="66"/>
      <c r="P34" s="66"/>
      <c r="Q34" s="66"/>
    </row>
    <row r="35" spans="3:18" ht="18" customHeight="1">
      <c r="D35" s="95" t="s">
        <v>175</v>
      </c>
      <c r="E35" s="293" t="s">
        <v>119</v>
      </c>
      <c r="F35" s="293" t="s">
        <v>189</v>
      </c>
      <c r="G35" s="293"/>
      <c r="H35" s="293"/>
      <c r="I35" s="293"/>
      <c r="J35" s="293"/>
      <c r="K35" s="293"/>
      <c r="L35" s="293"/>
      <c r="M35" s="66"/>
      <c r="O35" s="103"/>
      <c r="P35" s="66"/>
      <c r="Q35" s="66"/>
    </row>
    <row r="36" spans="3:18" ht="18" customHeight="1">
      <c r="E36" s="293"/>
      <c r="F36" s="293"/>
      <c r="G36" s="293"/>
      <c r="H36" s="293"/>
      <c r="I36" s="293"/>
      <c r="J36" s="293"/>
      <c r="K36" s="293"/>
      <c r="L36" s="293"/>
      <c r="M36" s="60"/>
      <c r="P36" s="66"/>
      <c r="Q36" s="66"/>
    </row>
    <row r="37" spans="3:18" ht="18" customHeight="1">
      <c r="E37" s="184"/>
      <c r="F37" s="293"/>
      <c r="G37" s="293"/>
      <c r="H37" s="293"/>
      <c r="I37" s="293"/>
      <c r="J37" s="293"/>
      <c r="K37" s="293"/>
      <c r="L37" s="293"/>
      <c r="M37" s="60"/>
      <c r="P37" s="66"/>
      <c r="Q37" s="66"/>
    </row>
    <row r="38" spans="3:18" ht="18.75" customHeight="1">
      <c r="F38" s="293"/>
      <c r="G38" s="293"/>
      <c r="H38" s="293"/>
      <c r="I38" s="293"/>
      <c r="J38" s="293"/>
      <c r="K38" s="293"/>
      <c r="L38" s="293"/>
      <c r="M38" s="60"/>
      <c r="P38" s="66"/>
      <c r="Q38" s="66"/>
    </row>
    <row r="39" spans="3:18" ht="56.25" customHeight="1">
      <c r="D39" s="186"/>
      <c r="E39" s="254" t="s">
        <v>190</v>
      </c>
      <c r="F39" s="254"/>
      <c r="G39" s="254"/>
      <c r="H39" s="254"/>
      <c r="I39" s="254"/>
      <c r="J39" s="254"/>
      <c r="K39" s="254"/>
      <c r="L39" s="254"/>
      <c r="M39" s="60"/>
    </row>
    <row r="40" spans="3:18" ht="29.25" customHeight="1">
      <c r="C40" s="103"/>
      <c r="D40" s="107"/>
      <c r="E40" s="97"/>
      <c r="F40" s="97"/>
      <c r="G40" s="97"/>
      <c r="H40" s="97"/>
      <c r="I40" s="97"/>
      <c r="J40" s="97"/>
      <c r="K40" s="97"/>
    </row>
    <row r="41" spans="3:18" ht="29.25" customHeight="1">
      <c r="C41" s="103"/>
      <c r="D41" s="104"/>
      <c r="E41" s="97"/>
      <c r="F41" s="97"/>
      <c r="G41" s="97"/>
      <c r="H41" s="97"/>
      <c r="I41" s="97"/>
      <c r="J41" s="97"/>
      <c r="K41" s="97"/>
    </row>
    <row r="42" spans="3:18" ht="21" customHeight="1">
      <c r="C42" s="3"/>
      <c r="D42" s="3"/>
    </row>
    <row r="43" spans="3:18" ht="21" customHeight="1">
      <c r="C43" s="3"/>
      <c r="D43" s="3"/>
    </row>
    <row r="44" spans="3:18" ht="22.5" customHeight="1">
      <c r="C44" s="3"/>
      <c r="D44" s="3"/>
      <c r="R44" s="108"/>
    </row>
    <row r="45" spans="3:18" ht="22.5" customHeight="1">
      <c r="C45" s="3"/>
      <c r="D45" s="3"/>
    </row>
    <row r="46" spans="3:18" ht="22.5" customHeight="1"/>
    <row r="47" spans="3:18" ht="22.5" customHeight="1">
      <c r="H47" s="109"/>
    </row>
    <row r="48" spans="3:18" ht="35.25" customHeight="1"/>
    <row r="49" ht="27.75" customHeight="1"/>
    <row r="50" ht="30" customHeight="1"/>
    <row r="51" ht="21" customHeight="1"/>
  </sheetData>
  <sheetProtection selectLockedCells="1"/>
  <mergeCells count="45">
    <mergeCell ref="A14:A17"/>
    <mergeCell ref="B16:B17"/>
    <mergeCell ref="M2:N2"/>
    <mergeCell ref="D24:E24"/>
    <mergeCell ref="L21:P21"/>
    <mergeCell ref="L22:P22"/>
    <mergeCell ref="B22:E22"/>
    <mergeCell ref="C10:C11"/>
    <mergeCell ref="D10:D11"/>
    <mergeCell ref="E10:E11"/>
    <mergeCell ref="K7:L7"/>
    <mergeCell ref="C8:C9"/>
    <mergeCell ref="K8:L8"/>
    <mergeCell ref="K9:L9"/>
    <mergeCell ref="B14:B15"/>
    <mergeCell ref="K10:L10"/>
    <mergeCell ref="O13:O14"/>
    <mergeCell ref="M13:M14"/>
    <mergeCell ref="A18:A21"/>
    <mergeCell ref="D16:D17"/>
    <mergeCell ref="C16:C17"/>
    <mergeCell ref="I11:L11"/>
    <mergeCell ref="H12:H14"/>
    <mergeCell ref="I12:K14"/>
    <mergeCell ref="F10:F11"/>
    <mergeCell ref="L20:P20"/>
    <mergeCell ref="B19:B21"/>
    <mergeCell ref="H17:J19"/>
    <mergeCell ref="H20:J22"/>
    <mergeCell ref="E16:E17"/>
    <mergeCell ref="F16:F17"/>
    <mergeCell ref="A6:A13"/>
    <mergeCell ref="B10:B13"/>
    <mergeCell ref="N13:N14"/>
    <mergeCell ref="E39:L39"/>
    <mergeCell ref="B3:D3"/>
    <mergeCell ref="C5:D5"/>
    <mergeCell ref="K5:L5"/>
    <mergeCell ref="B6:B9"/>
    <mergeCell ref="F6:F9"/>
    <mergeCell ref="K6:L6"/>
    <mergeCell ref="F31:L32"/>
    <mergeCell ref="E35:E36"/>
    <mergeCell ref="F35:L38"/>
    <mergeCell ref="L13:L14"/>
  </mergeCells>
  <phoneticPr fontId="1"/>
  <dataValidations count="11">
    <dataValidation type="list" allowBlank="1" showInputMessage="1" showErrorMessage="1" sqref="E16:E17 E10:E11" xr:uid="{00000000-0002-0000-0100-000000000000}">
      <formula1>"0,1956000"</formula1>
    </dataValidation>
    <dataValidation type="list" allowBlank="1" showInputMessage="1" showErrorMessage="1" sqref="E14" xr:uid="{00000000-0002-0000-0100-000001000000}">
      <formula1>"0,1678000"</formula1>
    </dataValidation>
    <dataValidation type="list" allowBlank="1" showInputMessage="1" showErrorMessage="1" sqref="J8" xr:uid="{00000000-0002-0000-0100-000002000000}">
      <formula1>"36,37,38,39,40,41,42,43,44,45"</formula1>
    </dataValidation>
    <dataValidation type="list" allowBlank="1" showInputMessage="1" showErrorMessage="1" sqref="E19" xr:uid="{00000000-0002-0000-0100-000003000000}">
      <formula1>"0,131000,263000,394000,919000"</formula1>
    </dataValidation>
    <dataValidation type="list" allowBlank="1" showInputMessage="1" showErrorMessage="1" sqref="O17:O19" xr:uid="{00000000-0002-0000-0100-000004000000}">
      <formula1>"何時,13,14,15,16,17,18,19,20,21,22,23,24"</formula1>
    </dataValidation>
    <dataValidation type="list" allowBlank="1" showInputMessage="1" showErrorMessage="1" sqref="M17:M19 P17:P19" xr:uid="{00000000-0002-0000-0100-000005000000}">
      <formula1>"何分,0,1,2,3,4,5,6,7,8,9,10,11,12,13,14,15,16,17,18,19,20,21,22,23,24,25,26,27,28,29,30,31,32,33,34,35,36,37,38,39,40,41,42,43,44,45,46,47,48,49,50,51,52,53,54,55,56,57,58,59"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L20:P20" xr:uid="{00000000-0002-0000-0100-000006000000}">
      <formula1>"250,251,252,253,254,255,256,257,258,259,260,261,262,263,264,265,266,267,268,269,270,271,272,273,274,275,276,277,278,279,280,281,282,283,284,285,286,287,288,289,290,291,292,293,294,295,296,297,298,299,300,301,302,303,304,305,306,307,308,309,310,311,312,313"</formula1>
    </dataValidation>
    <dataValidation type="list" allowBlank="1" showInputMessage="1" showErrorMessage="1" sqref="L21:P22" xr:uid="{00000000-0002-0000-0100-000007000000}">
      <formula1>"0,1,2,3,4,5,6,7,8,9,10,11,12,13,14,15,16,17,18,19,20,21,22,23,24,25,26,27,28,29,30,31,32,33,34,35,36,37,38,39,40,41,42,43,44,45,46,47,48,49,50,51,52,53,54,55,56,57,58,59,60,61,62,63,64,65,66,67,68,69,70,71,72,73,74,75,76,77,78,79,80,81,82,83,84,85,86,87,"</formula1>
    </dataValidation>
    <dataValidation type="list" allowBlank="1" showInputMessage="1" showErrorMessage="1" sqref="L17" xr:uid="{00000000-0002-0000-0100-000008000000}">
      <formula1>"何時,12,13,14,15,16,17,18,19,20,21,22,23,24"</formula1>
    </dataValidation>
    <dataValidation type="list" allowBlank="1" showInputMessage="1" showErrorMessage="1" sqref="L18:L19" xr:uid="{00000000-0002-0000-0100-000009000000}">
      <formula1>"何時,6,7,8,9,10,11,12,13,14,15,16,17,18,19,20,21,22,23,24"</formula1>
    </dataValidation>
    <dataValidation type="list" allowBlank="1" showInputMessage="1" showErrorMessage="1" sqref="E13" xr:uid="{00000000-0002-0000-0100-00000A000000}">
      <formula1>"0,3066000"</formula1>
    </dataValidation>
  </dataValidations>
  <pageMargins left="0.94488188976377963" right="0.86614173228346458" top="0.39370078740157483" bottom="0.31496062992125984" header="0.23622047244094491" footer="0.23622047244094491"/>
  <pageSetup paperSize="9" scale="47" orientation="landscape" r:id="rId1"/>
  <headerFooter alignWithMargins="0"/>
  <rowBreaks count="1" manualBreakCount="1">
    <brk id="30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（様式第４号）収支計画書</vt:lpstr>
      <vt:lpstr>補助金総括表</vt:lpstr>
      <vt:lpstr>'（様式第４号）収支計画書'!Print_Area</vt:lpstr>
      <vt:lpstr>補助金総括表!Print_Area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19PC-309</dc:creator>
  <cp:lastModifiedBy>25PC-005</cp:lastModifiedBy>
  <cp:lastPrinted>2023-09-01T01:33:46Z</cp:lastPrinted>
  <dcterms:created xsi:type="dcterms:W3CDTF">2020-09-14T04:38:09Z</dcterms:created>
  <dcterms:modified xsi:type="dcterms:W3CDTF">2026-02-12T00:11:08Z</dcterms:modified>
</cp:coreProperties>
</file>