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9PC115\Desktop\"/>
    </mc:Choice>
  </mc:AlternateContent>
  <bookViews>
    <workbookView xWindow="0" yWindow="0" windowWidth="20490" windowHeight="6405"/>
  </bookViews>
  <sheets>
    <sheet name="計算書（幼稚園）" sheetId="1" r:id="rId1"/>
  </sheets>
  <externalReferences>
    <externalReference r:id="rId2"/>
  </externalReferences>
  <definedNames>
    <definedName name="_xlnm.Print_Area" localSheetId="0">'計算書（幼稚園）'!$A$1:$BR$63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7" i="1" l="1"/>
  <c r="AU45" i="1"/>
  <c r="AI45" i="1"/>
  <c r="V45" i="1"/>
  <c r="BG45" i="1" s="1"/>
  <c r="D45" i="1"/>
  <c r="AU44" i="1"/>
  <c r="AI44" i="1"/>
  <c r="V44" i="1"/>
  <c r="BG44" i="1" s="1"/>
  <c r="D44" i="1"/>
  <c r="BZ38" i="1"/>
  <c r="AL38" i="1" s="1"/>
  <c r="BZ37" i="1"/>
  <c r="T37" i="1" s="1"/>
  <c r="AL37" i="1"/>
  <c r="BZ36" i="1"/>
  <c r="AL36" i="1" s="1"/>
  <c r="BZ30" i="1"/>
  <c r="AQ30" i="1" s="1"/>
  <c r="BI30" i="1"/>
  <c r="AH30" i="1"/>
  <c r="Y30" i="1"/>
  <c r="BZ29" i="1"/>
  <c r="AH29" i="1" s="1"/>
  <c r="BI29" i="1"/>
  <c r="Y29" i="1"/>
  <c r="BZ28" i="1"/>
  <c r="AQ28" i="1" s="1"/>
  <c r="BI28" i="1"/>
  <c r="AH28" i="1"/>
  <c r="Y28" i="1"/>
  <c r="BG22" i="1"/>
  <c r="V22" i="1"/>
  <c r="V21" i="1"/>
  <c r="BG21" i="1" s="1"/>
  <c r="BZ17" i="1"/>
  <c r="K17" i="1" s="1"/>
  <c r="BV17" i="1"/>
  <c r="BZ16" i="1"/>
  <c r="BV16" i="1"/>
  <c r="AO16" i="1"/>
  <c r="AE16" i="1"/>
  <c r="BI16" i="1" s="1"/>
  <c r="K16" i="1"/>
  <c r="BZ15" i="1"/>
  <c r="AO15" i="1" s="1"/>
  <c r="BV15" i="1"/>
  <c r="BI15" i="1"/>
  <c r="AE15" i="1"/>
  <c r="CE9" i="1"/>
  <c r="CE10" i="1" s="1"/>
  <c r="CE11" i="1" s="1"/>
  <c r="CE12" i="1" s="1"/>
  <c r="CE13" i="1" s="1"/>
  <c r="CF8" i="1"/>
  <c r="CF9" i="1" s="1"/>
  <c r="CF10" i="1" s="1"/>
  <c r="CF11" i="1" s="1"/>
  <c r="CF12" i="1" s="1"/>
  <c r="CE8" i="1"/>
  <c r="CD8" i="1"/>
  <c r="CD9" i="1" s="1"/>
  <c r="CD10" i="1" s="1"/>
  <c r="CD11" i="1" s="1"/>
  <c r="CD12" i="1" s="1"/>
  <c r="CD13" i="1" s="1"/>
  <c r="CD14" i="1" s="1"/>
  <c r="CD15" i="1" s="1"/>
  <c r="CD16" i="1" s="1"/>
  <c r="CD17" i="1" s="1"/>
  <c r="CD18" i="1" s="1"/>
  <c r="CA8" i="1"/>
  <c r="CA7" i="1"/>
  <c r="AT5" i="1"/>
  <c r="CA3" i="1"/>
  <c r="CA2" i="1"/>
  <c r="D21" i="1" s="1"/>
  <c r="AQ29" i="1" l="1"/>
  <c r="T36" i="1"/>
  <c r="CA4" i="1"/>
  <c r="K15" i="1"/>
  <c r="AO17" i="1"/>
  <c r="T38" i="1"/>
  <c r="AE17" i="1"/>
  <c r="BI17" i="1" s="1"/>
  <c r="D22" i="1"/>
  <c r="CA5" i="1" l="1"/>
  <c r="BJ12" i="1" s="1"/>
</calcChain>
</file>

<file path=xl/sharedStrings.xml><?xml version="1.0" encoding="utf-8"?>
<sst xmlns="http://schemas.openxmlformats.org/spreadsheetml/2006/main" count="225" uniqueCount="106">
  <si>
    <t>別紙</t>
    <rPh sb="0" eb="2">
      <t>ベッシ</t>
    </rPh>
    <phoneticPr fontId="4"/>
  </si>
  <si>
    <t>請求日</t>
    <rPh sb="0" eb="2">
      <t>セイキュウ</t>
    </rPh>
    <rPh sb="2" eb="3">
      <t>ビ</t>
    </rPh>
    <phoneticPr fontId="3"/>
  </si>
  <si>
    <t>　　　年　　月　　日</t>
    <rPh sb="3" eb="4">
      <t>ネン</t>
    </rPh>
    <rPh sb="6" eb="7">
      <t>ガツ</t>
    </rPh>
    <rPh sb="9" eb="10">
      <t>ニチ</t>
    </rPh>
    <phoneticPr fontId="3"/>
  </si>
  <si>
    <t>期間確認用</t>
    <rPh sb="0" eb="2">
      <t>キカン</t>
    </rPh>
    <rPh sb="2" eb="5">
      <t>カクニンヨウ</t>
    </rPh>
    <phoneticPr fontId="3"/>
  </si>
  <si>
    <t>名護市子育てのための施設等利用費計算書</t>
    <rPh sb="0" eb="3">
      <t>ナゴシ</t>
    </rPh>
    <rPh sb="3" eb="5">
      <t>コソダ</t>
    </rPh>
    <rPh sb="10" eb="13">
      <t>シセツナド</t>
    </rPh>
    <rPh sb="13" eb="16">
      <t>リヨウヒ</t>
    </rPh>
    <rPh sb="16" eb="19">
      <t>ケイサンショ</t>
    </rPh>
    <phoneticPr fontId="3"/>
  </si>
  <si>
    <t>在籍期間（始）</t>
    <rPh sb="0" eb="2">
      <t>ザイセキ</t>
    </rPh>
    <rPh sb="2" eb="4">
      <t>キカン</t>
    </rPh>
    <rPh sb="5" eb="6">
      <t>ハジメ</t>
    </rPh>
    <phoneticPr fontId="3"/>
  </si>
  <si>
    <t>幼稚園・認定こども園・特別支援学校幼稚部の利用者用</t>
    <rPh sb="4" eb="6">
      <t>ニンテイ</t>
    </rPh>
    <rPh sb="9" eb="10">
      <t>エン</t>
    </rPh>
    <rPh sb="11" eb="13">
      <t>トクベツ</t>
    </rPh>
    <rPh sb="13" eb="15">
      <t>シエン</t>
    </rPh>
    <rPh sb="15" eb="17">
      <t>ガッコウ</t>
    </rPh>
    <rPh sb="17" eb="20">
      <t>ヨウチブ</t>
    </rPh>
    <rPh sb="21" eb="23">
      <t>リヨウ</t>
    </rPh>
    <rPh sb="23" eb="24">
      <t>シャ</t>
    </rPh>
    <rPh sb="24" eb="25">
      <t>ヨウ</t>
    </rPh>
    <phoneticPr fontId="3"/>
  </si>
  <si>
    <t>在籍期間（終）</t>
    <rPh sb="0" eb="2">
      <t>ザイセキ</t>
    </rPh>
    <rPh sb="2" eb="4">
      <t>キカン</t>
    </rPh>
    <rPh sb="5" eb="6">
      <t>シュウ</t>
    </rPh>
    <phoneticPr fontId="3"/>
  </si>
  <si>
    <t>1．認定子ども及び請求金額</t>
    <rPh sb="2" eb="4">
      <t>ニンテイ</t>
    </rPh>
    <rPh sb="4" eb="5">
      <t>コ</t>
    </rPh>
    <rPh sb="7" eb="8">
      <t>オヨ</t>
    </rPh>
    <rPh sb="9" eb="11">
      <t>セイキュウ</t>
    </rPh>
    <rPh sb="11" eb="13">
      <t>キンガク</t>
    </rPh>
    <phoneticPr fontId="3"/>
  </si>
  <si>
    <t>利用開始月初日</t>
    <rPh sb="0" eb="2">
      <t>リヨウ</t>
    </rPh>
    <rPh sb="2" eb="4">
      <t>カイシ</t>
    </rPh>
    <rPh sb="4" eb="5">
      <t>ツキ</t>
    </rPh>
    <rPh sb="5" eb="7">
      <t>ショニチ</t>
    </rPh>
    <phoneticPr fontId="3"/>
  </si>
  <si>
    <t>氏名</t>
    <rPh sb="0" eb="2">
      <t>シメイ</t>
    </rPh>
    <phoneticPr fontId="4"/>
  </si>
  <si>
    <t>請求額</t>
    <rPh sb="0" eb="2">
      <t>セイキュウ</t>
    </rPh>
    <rPh sb="2" eb="3">
      <t>ガク</t>
    </rPh>
    <phoneticPr fontId="4"/>
  </si>
  <si>
    <t>円</t>
    <rPh sb="0" eb="1">
      <t>エン</t>
    </rPh>
    <phoneticPr fontId="3"/>
  </si>
  <si>
    <t>利用終了月初日</t>
    <rPh sb="0" eb="2">
      <t>リヨウ</t>
    </rPh>
    <rPh sb="2" eb="4">
      <t>シュウリョウ</t>
    </rPh>
    <rPh sb="4" eb="5">
      <t>ツキ</t>
    </rPh>
    <rPh sb="5" eb="7">
      <t>ショニチ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</si>
  <si>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</si>
  <si>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</si>
  <si>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</si>
  <si>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</si>
  <si>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認定区分</t>
    <rPh sb="0" eb="2">
      <t>ニンテイ</t>
    </rPh>
    <rPh sb="2" eb="4">
      <t>クブン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</si>
  <si>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</si>
  <si>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</si>
  <si>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認定期間</t>
    <rPh sb="0" eb="2">
      <t>ニンテイ</t>
    </rPh>
    <rPh sb="2" eb="4">
      <t>キカン</t>
    </rPh>
    <phoneticPr fontId="3"/>
  </si>
  <si>
    <t>～</t>
    <phoneticPr fontId="3"/>
  </si>
  <si>
    <t>認定月初日</t>
    <rPh sb="0" eb="2">
      <t>ニンテイ</t>
    </rPh>
    <rPh sb="2" eb="3">
      <t>ツキ</t>
    </rPh>
    <rPh sb="3" eb="5">
      <t>ショニチ</t>
    </rPh>
    <phoneticPr fontId="3"/>
  </si>
  <si>
    <t>日付選択用</t>
    <rPh sb="0" eb="2">
      <t>ヒヅケ</t>
    </rPh>
    <rPh sb="2" eb="4">
      <t>センタク</t>
    </rPh>
    <rPh sb="4" eb="5">
      <t>ヨウ</t>
    </rPh>
    <phoneticPr fontId="3"/>
  </si>
  <si>
    <t>利用日選択用</t>
    <rPh sb="0" eb="2">
      <t>リヨウ</t>
    </rPh>
    <rPh sb="2" eb="3">
      <t>ビ</t>
    </rPh>
    <rPh sb="3" eb="5">
      <t>センタク</t>
    </rPh>
    <rPh sb="5" eb="6">
      <t>ヨウ</t>
    </rPh>
    <phoneticPr fontId="3"/>
  </si>
  <si>
    <t>2．在籍する幼稚園・認定こども園・特別支援学校の利用料等</t>
    <rPh sb="2" eb="4">
      <t>ザイセキ</t>
    </rPh>
    <rPh sb="6" eb="9">
      <t>ヨウチエン</t>
    </rPh>
    <rPh sb="10" eb="12">
      <t>ニンテイ</t>
    </rPh>
    <rPh sb="15" eb="16">
      <t>エン</t>
    </rPh>
    <rPh sb="17" eb="19">
      <t>トクベツ</t>
    </rPh>
    <rPh sb="19" eb="21">
      <t>シエン</t>
    </rPh>
    <rPh sb="21" eb="23">
      <t>ガッコウ</t>
    </rPh>
    <rPh sb="24" eb="26">
      <t>リヨウ</t>
    </rPh>
    <rPh sb="26" eb="27">
      <t>リョウ</t>
    </rPh>
    <rPh sb="27" eb="28">
      <t>ナド</t>
    </rPh>
    <phoneticPr fontId="3"/>
  </si>
  <si>
    <t>認定終了月初日</t>
    <rPh sb="0" eb="2">
      <t>ニンテイ</t>
    </rPh>
    <rPh sb="2" eb="4">
      <t>シュウリョウ</t>
    </rPh>
    <rPh sb="4" eb="5">
      <t>ツキ</t>
    </rPh>
    <rPh sb="5" eb="7">
      <t>ショニチ</t>
    </rPh>
    <phoneticPr fontId="3"/>
  </si>
  <si>
    <t>施設名称</t>
    <rPh sb="0" eb="2">
      <t>シセツ</t>
    </rPh>
    <rPh sb="2" eb="4">
      <t>メイショウ</t>
    </rPh>
    <phoneticPr fontId="4"/>
  </si>
  <si>
    <t>入園日</t>
    <rPh sb="0" eb="2">
      <t>ニュウエン</t>
    </rPh>
    <rPh sb="2" eb="3">
      <t>ビ</t>
    </rPh>
    <phoneticPr fontId="3"/>
  </si>
  <si>
    <t>入園料</t>
    <rPh sb="0" eb="3">
      <t>ニュウエンリョウ</t>
    </rPh>
    <phoneticPr fontId="3"/>
  </si>
  <si>
    <t>(a)</t>
    <phoneticPr fontId="3"/>
  </si>
  <si>
    <t>施設区分</t>
    <rPh sb="0" eb="2">
      <t>シセツ</t>
    </rPh>
    <rPh sb="2" eb="4">
      <t>クブン</t>
    </rPh>
    <phoneticPr fontId="3"/>
  </si>
  <si>
    <t>□</t>
  </si>
  <si>
    <t>国立大学附属幼稚園</t>
    <rPh sb="4" eb="6">
      <t>フゾク</t>
    </rPh>
    <phoneticPr fontId="3"/>
  </si>
  <si>
    <t>国立大学附属特別支援学校幼稚部</t>
    <rPh sb="4" eb="6">
      <t>フゾク</t>
    </rPh>
    <rPh sb="6" eb="8">
      <t>トクベツ</t>
    </rPh>
    <rPh sb="10" eb="12">
      <t>ガッコウ</t>
    </rPh>
    <rPh sb="12" eb="15">
      <t>ヨウチブ</t>
    </rPh>
    <rPh sb="14" eb="15">
      <t>ブ</t>
    </rPh>
    <phoneticPr fontId="3"/>
  </si>
  <si>
    <t>その他</t>
    <phoneticPr fontId="3"/>
  </si>
  <si>
    <t>在籍期間</t>
    <rPh sb="0" eb="2">
      <t>ザイセキ</t>
    </rPh>
    <rPh sb="2" eb="4">
      <t>キカン</t>
    </rPh>
    <phoneticPr fontId="3"/>
  </si>
  <si>
    <t>日～</t>
    <rPh sb="0" eb="1">
      <t>ニチ</t>
    </rPh>
    <phoneticPr fontId="3"/>
  </si>
  <si>
    <t>日　（</t>
    <rPh sb="0" eb="1">
      <t>ニチ</t>
    </rPh>
    <phoneticPr fontId="3"/>
  </si>
  <si>
    <t>カ月）</t>
    <rPh sb="1" eb="2">
      <t>ゲツ</t>
    </rPh>
    <phoneticPr fontId="3"/>
  </si>
  <si>
    <t>利用年月</t>
    <rPh sb="0" eb="2">
      <t>リヨウ</t>
    </rPh>
    <rPh sb="2" eb="4">
      <t>ネンゲツ</t>
    </rPh>
    <phoneticPr fontId="3"/>
  </si>
  <si>
    <t>今年度分の支払った入園料の
月額換算額
(b=a/在籍月数)</t>
    <rPh sb="0" eb="3">
      <t>コンネンド</t>
    </rPh>
    <rPh sb="3" eb="4">
      <t>ブン</t>
    </rPh>
    <rPh sb="5" eb="7">
      <t>シハラ</t>
    </rPh>
    <rPh sb="9" eb="12">
      <t>ニュウエンリョウ</t>
    </rPh>
    <rPh sb="25" eb="27">
      <t>ザイセキ</t>
    </rPh>
    <rPh sb="27" eb="29">
      <t>ツキスウ</t>
    </rPh>
    <phoneticPr fontId="3"/>
  </si>
  <si>
    <t>支払った
月額利用料
(保育料)
(c)</t>
    <rPh sb="0" eb="2">
      <t>シハラ</t>
    </rPh>
    <rPh sb="5" eb="7">
      <t>ゲツガク</t>
    </rPh>
    <rPh sb="7" eb="9">
      <t>リヨウ</t>
    </rPh>
    <rPh sb="12" eb="15">
      <t>ホイクリョウ</t>
    </rPh>
    <phoneticPr fontId="3"/>
  </si>
  <si>
    <t>支払額合計
(d=b+c)</t>
    <rPh sb="0" eb="2">
      <t>シハライ</t>
    </rPh>
    <rPh sb="2" eb="3">
      <t>ガク</t>
    </rPh>
    <rPh sb="3" eb="5">
      <t>ゴウケイ</t>
    </rPh>
    <phoneticPr fontId="3"/>
  </si>
  <si>
    <t>月額上限額
(e)
※1</t>
    <rPh sb="0" eb="2">
      <t>ゲツガク</t>
    </rPh>
    <rPh sb="2" eb="5">
      <t>ジョウゲンガク</t>
    </rPh>
    <phoneticPr fontId="3"/>
  </si>
  <si>
    <t>請求済みの
施設等利用費
(f)</t>
    <rPh sb="6" eb="8">
      <t>シセツ</t>
    </rPh>
    <rPh sb="8" eb="9">
      <t>トウ</t>
    </rPh>
    <rPh sb="9" eb="11">
      <t>リヨウ</t>
    </rPh>
    <rPh sb="11" eb="12">
      <t>ヒ</t>
    </rPh>
    <phoneticPr fontId="3"/>
  </si>
  <si>
    <r>
      <t xml:space="preserve">請求額
(g)
</t>
    </r>
    <r>
      <rPr>
        <sz val="8"/>
        <color theme="1"/>
        <rFont val="ＭＳ 明朝"/>
        <family val="1"/>
        <charset val="128"/>
      </rPr>
      <t>(dとe-fのうち
小さい方)</t>
    </r>
    <rPh sb="0" eb="2">
      <t>セイキュウ</t>
    </rPh>
    <rPh sb="2" eb="3">
      <t>ガク</t>
    </rPh>
    <phoneticPr fontId="3"/>
  </si>
  <si>
    <t>利用年月（初日）</t>
    <rPh sb="0" eb="2">
      <t>リヨウ</t>
    </rPh>
    <rPh sb="2" eb="4">
      <t>ネンゲツ</t>
    </rPh>
    <rPh sb="5" eb="7">
      <t>ショニチ</t>
    </rPh>
    <phoneticPr fontId="3"/>
  </si>
  <si>
    <t>月</t>
    <rPh sb="0" eb="1">
      <t>ツキ</t>
    </rPh>
    <phoneticPr fontId="3"/>
  </si>
  <si>
    <t>※1</t>
    <phoneticPr fontId="4"/>
  </si>
  <si>
    <t>月額上限額は25,700円（国立大学附属幼稚園は8,700円、国立大学附属特別支援学校は400円)です。
ただし、月の途中から利用を開始する場合は、月額上限額×認定日後の最初の利用日以降の平日開所日数÷その月の平日開所日数となり、月の途中で利用を終了する場合は、月額上限額×最後の利用日までの平日開所日数÷その月の平日開所日数となります。</t>
    <rPh sb="63" eb="65">
      <t>リヨウ</t>
    </rPh>
    <rPh sb="66" eb="68">
      <t>カイシ</t>
    </rPh>
    <rPh sb="70" eb="72">
      <t>バアイ</t>
    </rPh>
    <rPh sb="80" eb="82">
      <t>ニンテイ</t>
    </rPh>
    <rPh sb="82" eb="83">
      <t>ビ</t>
    </rPh>
    <rPh sb="83" eb="84">
      <t>ゴ</t>
    </rPh>
    <rPh sb="85" eb="87">
      <t>サイショ</t>
    </rPh>
    <rPh sb="88" eb="90">
      <t>リヨウ</t>
    </rPh>
    <rPh sb="90" eb="91">
      <t>ビ</t>
    </rPh>
    <rPh sb="115" eb="116">
      <t>ツキ</t>
    </rPh>
    <rPh sb="117" eb="119">
      <t>トチュウ</t>
    </rPh>
    <rPh sb="137" eb="139">
      <t>サイゴ</t>
    </rPh>
    <rPh sb="140" eb="142">
      <t>リヨウ</t>
    </rPh>
    <phoneticPr fontId="4"/>
  </si>
  <si>
    <t>【月額上限額の算定】</t>
    <rPh sb="1" eb="3">
      <t>ゲツガク</t>
    </rPh>
    <rPh sb="3" eb="5">
      <t>ジョウゲン</t>
    </rPh>
    <rPh sb="5" eb="6">
      <t>ガク</t>
    </rPh>
    <rPh sb="7" eb="9">
      <t>サンテイ</t>
    </rPh>
    <phoneticPr fontId="3"/>
  </si>
  <si>
    <t>月額上限額</t>
    <rPh sb="0" eb="2">
      <t>ゲツガク</t>
    </rPh>
    <rPh sb="2" eb="4">
      <t>ジョウゲン</t>
    </rPh>
    <rPh sb="4" eb="5">
      <t>ガク</t>
    </rPh>
    <phoneticPr fontId="3"/>
  </si>
  <si>
    <t>利用中の開所日数</t>
    <rPh sb="0" eb="3">
      <t>リヨウチュウ</t>
    </rPh>
    <rPh sb="4" eb="6">
      <t>カイショ</t>
    </rPh>
    <rPh sb="6" eb="8">
      <t>ニッスウ</t>
    </rPh>
    <phoneticPr fontId="3"/>
  </si>
  <si>
    <t>その月の開所日数</t>
    <rPh sb="2" eb="3">
      <t>ツキ</t>
    </rPh>
    <rPh sb="4" eb="6">
      <t>カイショ</t>
    </rPh>
    <rPh sb="6" eb="8">
      <t>ニッスウ</t>
    </rPh>
    <phoneticPr fontId="3"/>
  </si>
  <si>
    <t>月額上限額　(e)</t>
    <rPh sb="0" eb="2">
      <t>ゲツガク</t>
    </rPh>
    <rPh sb="2" eb="5">
      <t>ジョウゲンガク</t>
    </rPh>
    <phoneticPr fontId="3"/>
  </si>
  <si>
    <t>×</t>
    <phoneticPr fontId="3"/>
  </si>
  <si>
    <t>÷</t>
    <phoneticPr fontId="3"/>
  </si>
  <si>
    <t>＝</t>
    <phoneticPr fontId="3"/>
  </si>
  <si>
    <t>×</t>
    <phoneticPr fontId="3"/>
  </si>
  <si>
    <t>÷</t>
    <phoneticPr fontId="3"/>
  </si>
  <si>
    <t>＝</t>
    <phoneticPr fontId="3"/>
  </si>
  <si>
    <t>3．在籍園の預かり保育事業の利用料等</t>
    <rPh sb="11" eb="13">
      <t>ジギョウ</t>
    </rPh>
    <rPh sb="16" eb="17">
      <t>リョウ</t>
    </rPh>
    <rPh sb="17" eb="18">
      <t>トウ</t>
    </rPh>
    <phoneticPr fontId="3"/>
  </si>
  <si>
    <t>利用年月</t>
    <rPh sb="0" eb="2">
      <t>リヨウ</t>
    </rPh>
    <rPh sb="2" eb="3">
      <t>ネン</t>
    </rPh>
    <rPh sb="3" eb="4">
      <t>ツキ</t>
    </rPh>
    <phoneticPr fontId="3"/>
  </si>
  <si>
    <t>在籍園の預かり保育事業</t>
    <rPh sb="0" eb="2">
      <t>ザイセキ</t>
    </rPh>
    <rPh sb="2" eb="3">
      <t>エン</t>
    </rPh>
    <rPh sb="4" eb="5">
      <t>アズ</t>
    </rPh>
    <rPh sb="7" eb="9">
      <t>ホイク</t>
    </rPh>
    <rPh sb="9" eb="11">
      <t>ジギョウ</t>
    </rPh>
    <phoneticPr fontId="3"/>
  </si>
  <si>
    <t>月額上限額
(k)
※2</t>
    <rPh sb="0" eb="2">
      <t>ゲツガク</t>
    </rPh>
    <rPh sb="2" eb="4">
      <t>ジョウゲン</t>
    </rPh>
    <rPh sb="4" eb="5">
      <t>ガク</t>
    </rPh>
    <phoneticPr fontId="3"/>
  </si>
  <si>
    <t>請求済みの
施設等利用費
(l)</t>
  </si>
  <si>
    <r>
      <t xml:space="preserve">請求額
(m)
</t>
    </r>
    <r>
      <rPr>
        <sz val="8"/>
        <color theme="1"/>
        <rFont val="ＭＳ 明朝"/>
        <family val="1"/>
        <charset val="128"/>
      </rPr>
      <t>(jとk-l-pうち小さい方)</t>
    </r>
    <rPh sb="2" eb="3">
      <t>ガク</t>
    </rPh>
    <rPh sb="18" eb="19">
      <t>チイ</t>
    </rPh>
    <rPh sb="21" eb="22">
      <t>ホウ</t>
    </rPh>
    <phoneticPr fontId="3"/>
  </si>
  <si>
    <t>施設に支払った金額(h)</t>
    <rPh sb="0" eb="2">
      <t>シセツ</t>
    </rPh>
    <rPh sb="3" eb="5">
      <t>シハラ</t>
    </rPh>
    <rPh sb="7" eb="9">
      <t>キンガク</t>
    </rPh>
    <phoneticPr fontId="3"/>
  </si>
  <si>
    <t>利用
日数</t>
    <rPh sb="0" eb="2">
      <t>リヨウ</t>
    </rPh>
    <rPh sb="3" eb="5">
      <t>ニッスウ</t>
    </rPh>
    <phoneticPr fontId="3"/>
  </si>
  <si>
    <t>対象額(i)
(450×利用日数)</t>
    <rPh sb="0" eb="2">
      <t>タイショウ</t>
    </rPh>
    <rPh sb="2" eb="3">
      <t>ガク</t>
    </rPh>
    <rPh sb="12" eb="14">
      <t>リヨウ</t>
    </rPh>
    <rPh sb="14" eb="16">
      <t>ニッスウ</t>
    </rPh>
    <phoneticPr fontId="3"/>
  </si>
  <si>
    <t>hとiの金額の
低い方を記入
(j)</t>
    <rPh sb="4" eb="6">
      <t>キンガク</t>
    </rPh>
    <rPh sb="8" eb="9">
      <t>ヒク</t>
    </rPh>
    <rPh sb="10" eb="11">
      <t>ホウ</t>
    </rPh>
    <rPh sb="12" eb="14">
      <t>キニュウ</t>
    </rPh>
    <phoneticPr fontId="3"/>
  </si>
  <si>
    <t>※2</t>
    <phoneticPr fontId="4"/>
  </si>
  <si>
    <t>月額上限額は、法第30条の4の認定区分が第2号の場合は11,300円、第3号の場合は16,300円です。</t>
    <rPh sb="17" eb="19">
      <t>クブン</t>
    </rPh>
    <rPh sb="20" eb="21">
      <t>ダイ</t>
    </rPh>
    <rPh sb="22" eb="23">
      <t>ゴウ</t>
    </rPh>
    <rPh sb="24" eb="26">
      <t>バアイ</t>
    </rPh>
    <rPh sb="33" eb="34">
      <t>エン</t>
    </rPh>
    <rPh sb="35" eb="36">
      <t>ダイ</t>
    </rPh>
    <rPh sb="37" eb="38">
      <t>ゴウ</t>
    </rPh>
    <rPh sb="39" eb="41">
      <t>バアイ</t>
    </rPh>
    <rPh sb="48" eb="49">
      <t>エン</t>
    </rPh>
    <phoneticPr fontId="4"/>
  </si>
  <si>
    <t>4．認可外保育施設等(※3参照)の利用料等</t>
    <rPh sb="19" eb="20">
      <t>リョウ</t>
    </rPh>
    <rPh sb="20" eb="21">
      <t>トウ</t>
    </rPh>
    <phoneticPr fontId="3"/>
  </si>
  <si>
    <t>認可外保育施設等に支払った
金額(n)</t>
    <rPh sb="14" eb="15">
      <t>キン</t>
    </rPh>
    <phoneticPr fontId="3"/>
  </si>
  <si>
    <t>月額上限額
(o)
※4</t>
    <rPh sb="0" eb="2">
      <t>ゲツガク</t>
    </rPh>
    <rPh sb="2" eb="4">
      <t>ジョウゲン</t>
    </rPh>
    <rPh sb="4" eb="5">
      <t>ガク</t>
    </rPh>
    <phoneticPr fontId="3"/>
  </si>
  <si>
    <t>請求済みの
施設等利用費
(p)</t>
  </si>
  <si>
    <r>
      <t xml:space="preserve">請求額
(q)
</t>
    </r>
    <r>
      <rPr>
        <sz val="8"/>
        <color theme="1"/>
        <rFont val="ＭＳ 明朝"/>
        <family val="1"/>
        <charset val="128"/>
      </rPr>
      <t>(nとo-l-m-pうち小さい方)</t>
    </r>
    <rPh sb="2" eb="3">
      <t>ガク</t>
    </rPh>
    <rPh sb="20" eb="21">
      <t>チイ</t>
    </rPh>
    <rPh sb="23" eb="24">
      <t>ホウ</t>
    </rPh>
    <phoneticPr fontId="3"/>
  </si>
  <si>
    <t>※3</t>
    <phoneticPr fontId="4"/>
  </si>
  <si>
    <t>「認可外保育施設等に支払った金額」は、預かり保育事業について、教育時間を含む平日の預かり保育事業の提供時間数が８時間未満又は年間（平日・長期休業中・休日の合計）開所日数200日未満の場合のみ対象となります。</t>
    <rPh sb="14" eb="15">
      <t>キン</t>
    </rPh>
    <rPh sb="24" eb="26">
      <t>ジギョウ</t>
    </rPh>
    <rPh sb="46" eb="48">
      <t>ジギョウ</t>
    </rPh>
    <rPh sb="95" eb="97">
      <t>タイショウ</t>
    </rPh>
    <phoneticPr fontId="4"/>
  </si>
  <si>
    <t>※4</t>
    <phoneticPr fontId="4"/>
  </si>
  <si>
    <t>月額上限額は、法第30条の4の認定区分が第2号の場合は11,300円、第3号の場合は16,300円です。
ただし、月の途中から認定を受けた場合は、月額上限額×認定日以降のその月の日数÷その月の日数となり、月の途中で認定が終了する場合は、月額上限額×認定終了日までのその月の日数÷その月の日数となります。</t>
    <rPh sb="79" eb="81">
      <t>ニンテイ</t>
    </rPh>
    <rPh sb="81" eb="82">
      <t>ビ</t>
    </rPh>
    <rPh sb="82" eb="84">
      <t>イコウ</t>
    </rPh>
    <rPh sb="87" eb="88">
      <t>ツキ</t>
    </rPh>
    <rPh sb="89" eb="91">
      <t>ニッスウ</t>
    </rPh>
    <rPh sb="107" eb="109">
      <t>ニンテイ</t>
    </rPh>
    <rPh sb="110" eb="112">
      <t>シュウリョウ</t>
    </rPh>
    <rPh sb="124" eb="126">
      <t>ニンテイ</t>
    </rPh>
    <rPh sb="126" eb="129">
      <t>シュウリョウビ</t>
    </rPh>
    <rPh sb="134" eb="135">
      <t>ツキ</t>
    </rPh>
    <phoneticPr fontId="4"/>
  </si>
  <si>
    <t>その月の認定期間</t>
    <rPh sb="2" eb="3">
      <t>ツキ</t>
    </rPh>
    <rPh sb="4" eb="6">
      <t>ニンテイ</t>
    </rPh>
    <rPh sb="6" eb="8">
      <t>キカン</t>
    </rPh>
    <phoneticPr fontId="3"/>
  </si>
  <si>
    <t>その月の日数</t>
    <rPh sb="2" eb="3">
      <t>ツキ</t>
    </rPh>
    <rPh sb="4" eb="6">
      <t>ニッスウ</t>
    </rPh>
    <phoneticPr fontId="3"/>
  </si>
  <si>
    <t>月額上限額　(o)</t>
    <rPh sb="0" eb="2">
      <t>ゲツガク</t>
    </rPh>
    <rPh sb="2" eb="5">
      <t>ジョウゲンガク</t>
    </rPh>
    <phoneticPr fontId="3"/>
  </si>
  <si>
    <t>÷</t>
    <phoneticPr fontId="3"/>
  </si>
  <si>
    <t>＝</t>
    <phoneticPr fontId="3"/>
  </si>
  <si>
    <t>裏面に続く</t>
    <rPh sb="0" eb="2">
      <t>ウラメン</t>
    </rPh>
    <rPh sb="3" eb="4">
      <t>ツヅ</t>
    </rPh>
    <phoneticPr fontId="3"/>
  </si>
  <si>
    <t>5．利用した認可外保育施設等（対象となる場合のみ記入）</t>
    <rPh sb="2" eb="4">
      <t>リヨウ</t>
    </rPh>
    <rPh sb="15" eb="17">
      <t>タイショウ</t>
    </rPh>
    <rPh sb="20" eb="22">
      <t>バアイ</t>
    </rPh>
    <rPh sb="24" eb="26">
      <t>キニュウ</t>
    </rPh>
    <phoneticPr fontId="3"/>
  </si>
  <si>
    <t>①</t>
    <phoneticPr fontId="3"/>
  </si>
  <si>
    <t>フリガナ</t>
    <phoneticPr fontId="4"/>
  </si>
  <si>
    <t>所在地</t>
    <rPh sb="0" eb="3">
      <t>ショザイチ</t>
    </rPh>
    <phoneticPr fontId="4"/>
  </si>
  <si>
    <t>〒</t>
    <phoneticPr fontId="4"/>
  </si>
  <si>
    <t>施設・
事業名</t>
    <rPh sb="0" eb="2">
      <t>シセツ</t>
    </rPh>
    <rPh sb="4" eb="6">
      <t>ジギョウ</t>
    </rPh>
    <rPh sb="6" eb="7">
      <t>ナ</t>
    </rPh>
    <phoneticPr fontId="4"/>
  </si>
  <si>
    <t>電話：</t>
    <rPh sb="0" eb="2">
      <t>デンワ</t>
    </rPh>
    <phoneticPr fontId="3"/>
  </si>
  <si>
    <t>②</t>
    <phoneticPr fontId="3"/>
  </si>
  <si>
    <t>フリガナ</t>
    <phoneticPr fontId="4"/>
  </si>
  <si>
    <t>〒</t>
    <phoneticPr fontId="4"/>
  </si>
  <si>
    <t>③</t>
    <phoneticPr fontId="3"/>
  </si>
  <si>
    <t>フリガナ</t>
    <phoneticPr fontId="4"/>
  </si>
  <si>
    <t>④</t>
    <phoneticPr fontId="3"/>
  </si>
  <si>
    <t>⑤</t>
    <phoneticPr fontId="3"/>
  </si>
  <si>
    <t>フリガナ</t>
    <phoneticPr fontId="4"/>
  </si>
  <si>
    <t>〒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</si>
</sst>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43586]ggge&quot;年&quot;m&quot;月&quot;d&quot;日&quot;;[&lt;43831]&quot;令&quot;&quot;和&quot;&quot;元&quot;&quot;年&quot;m&quot;月&quot;d&quot;日&quot;;ggge&quot;年&quot;m&quot;月&quot;d&quot;日&quot;"/>
    <numFmt numFmtId="177" formatCode="ge\.m\.d"/>
    <numFmt numFmtId="178" formatCode="#,##0&quot;円&quot;"/>
  </numFmts>
  <fonts count="1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75">
    <xf numFmtId="0" fontId="0" fillId="0" borderId="0" xfId="0"/>
    <xf numFmtId="0" fontId="2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/>
    <xf numFmtId="0" fontId="2" fillId="0" borderId="1" xfId="0" applyFont="1" applyBorder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distributed"/>
      <protection locked="0"/>
    </xf>
    <xf numFmtId="0" fontId="6" fillId="0" borderId="0" xfId="0" applyFont="1" applyAlignment="1" applyProtection="1">
      <alignment horizontal="center"/>
    </xf>
    <xf numFmtId="0" fontId="5" fillId="0" borderId="2" xfId="0" applyFont="1" applyBorder="1" applyAlignment="1" applyProtection="1">
      <alignment vertical="center"/>
    </xf>
    <xf numFmtId="177" fontId="5" fillId="0" borderId="2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5" fillId="0" borderId="2" xfId="0" applyFont="1" applyBorder="1" applyAlignment="1" applyProtection="1"/>
    <xf numFmtId="177" fontId="5" fillId="0" borderId="2" xfId="0" applyNumberFormat="1" applyFont="1" applyBorder="1" applyAlignment="1" applyProtection="1"/>
    <xf numFmtId="14" fontId="7" fillId="0" borderId="0" xfId="0" applyNumberFormat="1" applyFont="1" applyProtection="1"/>
    <xf numFmtId="0" fontId="2" fillId="2" borderId="4" xfId="0" applyFont="1" applyFill="1" applyBorder="1" applyAlignment="1" applyProtection="1">
      <alignment horizontal="distributed" vertical="center"/>
    </xf>
    <xf numFmtId="0" fontId="2" fillId="2" borderId="5" xfId="0" applyFont="1" applyFill="1" applyBorder="1" applyAlignment="1" applyProtection="1">
      <alignment horizontal="distributed" vertical="center"/>
    </xf>
    <xf numFmtId="0" fontId="2" fillId="0" borderId="6" xfId="0" applyFont="1" applyFill="1" applyBorder="1" applyAlignment="1" applyProtection="1">
      <alignment horizontal="distributed" vertical="center"/>
      <protection locked="0"/>
    </xf>
    <xf numFmtId="0" fontId="2" fillId="0" borderId="5" xfId="0" applyFont="1" applyFill="1" applyBorder="1" applyAlignment="1" applyProtection="1">
      <alignment horizontal="distributed" vertical="center"/>
      <protection locked="0"/>
    </xf>
    <xf numFmtId="0" fontId="2" fillId="0" borderId="7" xfId="0" applyFont="1" applyFill="1" applyBorder="1" applyAlignment="1" applyProtection="1">
      <alignment horizontal="distributed" vertical="center"/>
      <protection locked="0"/>
    </xf>
    <xf numFmtId="0" fontId="2" fillId="2" borderId="8" xfId="0" applyFont="1" applyFill="1" applyBorder="1" applyAlignment="1" applyProtection="1">
      <alignment horizontal="distributed" vertical="center" wrapText="1"/>
    </xf>
    <xf numFmtId="0" fontId="2" fillId="2" borderId="9" xfId="0" applyFont="1" applyFill="1" applyBorder="1" applyAlignment="1" applyProtection="1">
      <alignment horizontal="distributed" vertical="center" wrapText="1"/>
    </xf>
    <xf numFmtId="0" fontId="2" fillId="2" borderId="10" xfId="0" applyFont="1" applyFill="1" applyBorder="1" applyAlignment="1" applyProtection="1">
      <alignment horizontal="distributed" vertical="center" wrapText="1"/>
    </xf>
    <xf numFmtId="38" fontId="8" fillId="0" borderId="11" xfId="1" applyFont="1" applyBorder="1" applyAlignment="1" applyProtection="1"/>
    <xf numFmtId="38" fontId="8" fillId="0" borderId="9" xfId="1" applyFont="1" applyBorder="1" applyAlignment="1" applyProtection="1"/>
    <xf numFmtId="0" fontId="9" fillId="0" borderId="9" xfId="0" applyFont="1" applyBorder="1" applyAlignment="1" applyProtection="1">
      <alignment horizontal="left"/>
    </xf>
    <xf numFmtId="0" fontId="9" fillId="0" borderId="12" xfId="0" applyFont="1" applyBorder="1" applyAlignment="1" applyProtection="1">
      <alignment horizontal="left"/>
    </xf>
    <xf numFmtId="0" fontId="7" fillId="0" borderId="0" xfId="0" applyFont="1" applyBorder="1" applyProtection="1"/>
    <xf numFmtId="0" fontId="7" fillId="0" borderId="0" xfId="0" applyFont="1" applyProtection="1"/>
    <xf numFmtId="0" fontId="7" fillId="0" borderId="2" xfId="0" applyFont="1" applyBorder="1" applyProtection="1"/>
    <xf numFmtId="0" fontId="2" fillId="2" borderId="13" xfId="0" applyFont="1" applyFill="1" applyBorder="1" applyAlignment="1" applyProtection="1">
      <alignment horizontal="distributed" vertical="center"/>
    </xf>
    <xf numFmtId="0" fontId="2" fillId="2" borderId="3" xfId="0" applyFont="1" applyFill="1" applyBorder="1" applyAlignment="1" applyProtection="1">
      <alignment horizontal="distributed" vertical="center"/>
    </xf>
    <xf numFmtId="0" fontId="2" fillId="0" borderId="14" xfId="0" applyFont="1" applyFill="1" applyBorder="1" applyAlignment="1" applyProtection="1">
      <alignment horizontal="distributed" vertical="center"/>
      <protection locked="0"/>
    </xf>
    <xf numFmtId="0" fontId="2" fillId="0" borderId="3" xfId="0" applyFont="1" applyFill="1" applyBorder="1" applyAlignment="1" applyProtection="1">
      <alignment horizontal="distributed" vertical="center"/>
      <protection locked="0"/>
    </xf>
    <xf numFmtId="0" fontId="2" fillId="0" borderId="15" xfId="0" applyFont="1" applyFill="1" applyBorder="1" applyAlignment="1" applyProtection="1">
      <alignment horizontal="distributed" vertical="center"/>
      <protection locked="0"/>
    </xf>
    <xf numFmtId="0" fontId="2" fillId="2" borderId="16" xfId="0" applyFont="1" applyFill="1" applyBorder="1" applyAlignment="1" applyProtection="1">
      <alignment horizontal="distributed" vertical="center" wrapText="1"/>
    </xf>
    <xf numFmtId="0" fontId="2" fillId="2" borderId="17" xfId="0" applyFont="1" applyFill="1" applyBorder="1" applyAlignment="1" applyProtection="1">
      <alignment horizontal="distributed" vertical="center" wrapText="1"/>
    </xf>
    <xf numFmtId="0" fontId="2" fillId="2" borderId="18" xfId="0" applyFont="1" applyFill="1" applyBorder="1" applyAlignment="1" applyProtection="1">
      <alignment horizontal="distributed" vertical="center" wrapText="1"/>
    </xf>
    <xf numFmtId="38" fontId="8" fillId="0" borderId="17" xfId="1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left" vertical="center"/>
    </xf>
    <xf numFmtId="0" fontId="2" fillId="3" borderId="20" xfId="0" applyFont="1" applyFill="1" applyBorder="1" applyAlignment="1" applyProtection="1">
      <alignment horizontal="distributed" vertical="center" shrinkToFit="1"/>
    </xf>
    <xf numFmtId="0" fontId="2" fillId="3" borderId="21" xfId="0" applyFont="1" applyFill="1" applyBorder="1" applyAlignment="1" applyProtection="1">
      <alignment horizontal="distributed" vertical="center" shrinkToFit="1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</xf>
    <xf numFmtId="0" fontId="2" fillId="3" borderId="13" xfId="0" applyFont="1" applyFill="1" applyBorder="1" applyAlignment="1" applyProtection="1">
      <alignment horizontal="center" vertical="center" shrinkToFit="1"/>
    </xf>
    <xf numFmtId="0" fontId="2" fillId="3" borderId="3" xfId="0" applyFont="1" applyFill="1" applyBorder="1" applyAlignment="1" applyProtection="1">
      <alignment horizontal="center" vertical="center" shrinkToFit="1"/>
    </xf>
    <xf numFmtId="0" fontId="2" fillId="3" borderId="24" xfId="0" applyFont="1" applyFill="1" applyBorder="1" applyAlignment="1" applyProtection="1">
      <alignment horizontal="center" vertical="center" shrinkToFit="1"/>
    </xf>
    <xf numFmtId="0" fontId="2" fillId="3" borderId="13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2" fillId="3" borderId="24" xfId="0" applyFont="1" applyFill="1" applyBorder="1" applyAlignment="1" applyProtection="1">
      <alignment horizontal="left" vertical="center"/>
    </xf>
    <xf numFmtId="177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</xf>
    <xf numFmtId="177" fontId="5" fillId="0" borderId="25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</xf>
    <xf numFmtId="177" fontId="7" fillId="0" borderId="2" xfId="0" applyNumberFormat="1" applyFont="1" applyBorder="1" applyProtection="1"/>
    <xf numFmtId="0" fontId="2" fillId="2" borderId="4" xfId="0" applyFont="1" applyFill="1" applyBorder="1" applyAlignment="1" applyProtection="1">
      <alignment horizontal="distributed" vertical="center" wrapText="1"/>
    </xf>
    <xf numFmtId="0" fontId="2" fillId="2" borderId="5" xfId="0" applyFont="1" applyFill="1" applyBorder="1" applyAlignment="1" applyProtection="1">
      <alignment horizontal="distributed" vertical="center" wrapText="1"/>
    </xf>
    <xf numFmtId="0" fontId="2" fillId="2" borderId="27" xfId="0" applyFont="1" applyFill="1" applyBorder="1" applyAlignment="1" applyProtection="1">
      <alignment horizontal="distributed" vertical="center" wrapText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7" fillId="3" borderId="20" xfId="0" applyFont="1" applyFill="1" applyBorder="1" applyAlignment="1" applyProtection="1">
      <alignment horizontal="distributed"/>
    </xf>
    <xf numFmtId="0" fontId="7" fillId="3" borderId="21" xfId="0" applyFont="1" applyFill="1" applyBorder="1" applyAlignment="1" applyProtection="1">
      <alignment horizontal="distributed"/>
    </xf>
    <xf numFmtId="0" fontId="7" fillId="3" borderId="29" xfId="0" applyFont="1" applyFill="1" applyBorder="1" applyAlignment="1" applyProtection="1">
      <alignment horizontal="distributed"/>
    </xf>
    <xf numFmtId="0" fontId="9" fillId="0" borderId="22" xfId="0" applyFont="1" applyBorder="1" applyAlignment="1" applyProtection="1">
      <alignment horizontal="right" shrinkToFit="1"/>
      <protection locked="0"/>
    </xf>
    <xf numFmtId="0" fontId="9" fillId="0" borderId="21" xfId="0" applyFont="1" applyBorder="1" applyAlignment="1" applyProtection="1">
      <alignment horizontal="right" shrinkToFit="1"/>
      <protection locked="0"/>
    </xf>
    <xf numFmtId="0" fontId="7" fillId="0" borderId="21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 shrinkToFit="1"/>
      <protection locked="0"/>
    </xf>
    <xf numFmtId="0" fontId="7" fillId="0" borderId="30" xfId="0" applyFont="1" applyBorder="1" applyAlignment="1" applyProtection="1">
      <alignment horizontal="center"/>
    </xf>
    <xf numFmtId="0" fontId="5" fillId="0" borderId="2" xfId="0" applyNumberFormat="1" applyFont="1" applyBorder="1" applyAlignment="1" applyProtection="1">
      <alignment vertical="center"/>
    </xf>
    <xf numFmtId="0" fontId="2" fillId="2" borderId="13" xfId="0" applyFont="1" applyFill="1" applyBorder="1" applyAlignment="1" applyProtection="1">
      <alignment horizontal="distributed" vertical="center" wrapText="1"/>
    </xf>
    <xf numFmtId="0" fontId="2" fillId="2" borderId="3" xfId="0" applyFont="1" applyFill="1" applyBorder="1" applyAlignment="1" applyProtection="1">
      <alignment horizontal="distributed" vertical="center" wrapText="1"/>
    </xf>
    <xf numFmtId="0" fontId="2" fillId="2" borderId="24" xfId="0" applyFont="1" applyFill="1" applyBorder="1" applyAlignment="1" applyProtection="1">
      <alignment horizontal="distributed" vertical="center" wrapText="1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178" fontId="7" fillId="0" borderId="21" xfId="1" applyNumberFormat="1" applyFont="1" applyBorder="1" applyAlignment="1" applyProtection="1">
      <alignment horizontal="right"/>
    </xf>
    <xf numFmtId="38" fontId="9" fillId="0" borderId="21" xfId="1" applyFont="1" applyBorder="1" applyAlignment="1" applyProtection="1">
      <alignment horizontal="right"/>
      <protection locked="0"/>
    </xf>
    <xf numFmtId="178" fontId="7" fillId="0" borderId="21" xfId="1" applyNumberFormat="1" applyFont="1" applyBorder="1" applyAlignment="1" applyProtection="1">
      <alignment horizontal="center"/>
    </xf>
    <xf numFmtId="178" fontId="7" fillId="0" borderId="30" xfId="1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distributed" vertical="center" wrapText="1"/>
    </xf>
    <xf numFmtId="0" fontId="2" fillId="2" borderId="21" xfId="0" applyFont="1" applyFill="1" applyBorder="1" applyAlignment="1" applyProtection="1">
      <alignment horizontal="distributed" vertical="center" wrapText="1"/>
    </xf>
    <xf numFmtId="0" fontId="2" fillId="2" borderId="29" xfId="0" applyFont="1" applyFill="1" applyBorder="1" applyAlignment="1" applyProtection="1">
      <alignment horizontal="distributed" vertical="center" wrapText="1"/>
    </xf>
    <xf numFmtId="0" fontId="2" fillId="0" borderId="14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/>
    <xf numFmtId="178" fontId="2" fillId="0" borderId="21" xfId="1" applyNumberFormat="1" applyFont="1" applyFill="1" applyBorder="1" applyAlignment="1" applyProtection="1"/>
    <xf numFmtId="38" fontId="2" fillId="0" borderId="21" xfId="1" applyFont="1" applyFill="1" applyBorder="1" applyAlignment="1" applyProtection="1"/>
    <xf numFmtId="38" fontId="2" fillId="0" borderId="21" xfId="1" applyFont="1" applyFill="1" applyBorder="1" applyAlignment="1" applyProtection="1">
      <alignment vertical="center"/>
    </xf>
    <xf numFmtId="38" fontId="2" fillId="0" borderId="5" xfId="1" applyFont="1" applyFill="1" applyBorder="1" applyAlignment="1" applyProtection="1"/>
    <xf numFmtId="178" fontId="2" fillId="0" borderId="5" xfId="1" applyNumberFormat="1" applyFont="1" applyFill="1" applyBorder="1" applyAlignment="1" applyProtection="1"/>
    <xf numFmtId="178" fontId="2" fillId="0" borderId="28" xfId="1" applyNumberFormat="1" applyFont="1" applyFill="1" applyBorder="1" applyAlignment="1" applyProtection="1"/>
    <xf numFmtId="0" fontId="2" fillId="3" borderId="29" xfId="0" applyFont="1" applyFill="1" applyBorder="1" applyAlignment="1" applyProtection="1">
      <alignment horizontal="distributed" vertical="center" shrinkToFit="1"/>
    </xf>
    <xf numFmtId="0" fontId="5" fillId="0" borderId="22" xfId="0" applyFont="1" applyFill="1" applyBorder="1" applyAlignment="1" applyProtection="1">
      <alignment horizontal="right" vertical="center" shrinkToFit="1"/>
      <protection locked="0"/>
    </xf>
    <xf numFmtId="0" fontId="5" fillId="0" borderId="21" xfId="0" applyFont="1" applyFill="1" applyBorder="1" applyAlignment="1" applyProtection="1">
      <alignment horizontal="right" vertical="center" shrinkToFit="1"/>
      <protection locked="0"/>
    </xf>
    <xf numFmtId="0" fontId="2" fillId="0" borderId="21" xfId="0" applyFont="1" applyFill="1" applyBorder="1" applyAlignment="1" applyProtection="1">
      <alignment horizontal="left" vertical="center" shrinkToFit="1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Fill="1" applyBorder="1" applyAlignment="1" applyProtection="1">
      <alignment horizontal="left" vertical="center" shrinkToFit="1"/>
    </xf>
    <xf numFmtId="0" fontId="5" fillId="0" borderId="31" xfId="0" applyFont="1" applyFill="1" applyBorder="1" applyAlignment="1" applyProtection="1">
      <alignment horizontal="center" vertical="center" shrinkToFit="1"/>
    </xf>
    <xf numFmtId="0" fontId="2" fillId="0" borderId="31" xfId="0" applyFont="1" applyFill="1" applyBorder="1" applyAlignment="1" applyProtection="1">
      <alignment horizontal="left" vertical="center" shrinkToFit="1"/>
    </xf>
    <xf numFmtId="0" fontId="2" fillId="0" borderId="32" xfId="0" applyFont="1" applyFill="1" applyBorder="1" applyAlignment="1" applyProtection="1">
      <alignment horizontal="left" vertical="center" shrinkToFit="1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 wrapText="1"/>
    </xf>
    <xf numFmtId="0" fontId="10" fillId="3" borderId="30" xfId="0" applyFont="1" applyFill="1" applyBorder="1" applyAlignment="1" applyProtection="1">
      <alignment horizontal="center" vertical="center" wrapText="1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34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 applyProtection="1">
      <alignment horizontal="center" vertical="center" wrapText="1"/>
    </xf>
    <xf numFmtId="0" fontId="10" fillId="3" borderId="36" xfId="0" applyFont="1" applyFill="1" applyBorder="1" applyAlignment="1" applyProtection="1">
      <alignment horizontal="center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 wrapText="1"/>
    </xf>
    <xf numFmtId="0" fontId="10" fillId="3" borderId="39" xfId="0" applyFont="1" applyFill="1" applyBorder="1" applyAlignment="1" applyProtection="1">
      <alignment horizontal="center" vertical="center" wrapText="1"/>
    </xf>
    <xf numFmtId="0" fontId="5" fillId="0" borderId="20" xfId="0" applyFont="1" applyFill="1" applyBorder="1" applyAlignment="1" applyProtection="1">
      <alignment horizontal="right" vertical="center" shrinkToFit="1"/>
      <protection locked="0"/>
    </xf>
    <xf numFmtId="0" fontId="2" fillId="0" borderId="21" xfId="0" applyFont="1" applyFill="1" applyBorder="1" applyAlignment="1" applyProtection="1">
      <alignment horizontal="right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38" fontId="5" fillId="0" borderId="20" xfId="1" applyFont="1" applyBorder="1" applyAlignment="1" applyProtection="1">
      <alignment vertical="center" shrinkToFit="1"/>
    </xf>
    <xf numFmtId="38" fontId="5" fillId="0" borderId="21" xfId="1" applyFont="1" applyBorder="1" applyAlignment="1" applyProtection="1">
      <alignment vertical="center" shrinkToFit="1"/>
    </xf>
    <xf numFmtId="38" fontId="2" fillId="0" borderId="21" xfId="1" applyFont="1" applyBorder="1" applyAlignment="1" applyProtection="1">
      <alignment horizontal="center" vertical="center"/>
    </xf>
    <xf numFmtId="38" fontId="2" fillId="0" borderId="29" xfId="1" applyFont="1" applyBorder="1" applyAlignment="1" applyProtection="1">
      <alignment horizontal="center" vertical="center"/>
    </xf>
    <xf numFmtId="38" fontId="5" fillId="0" borderId="22" xfId="1" applyFont="1" applyBorder="1" applyAlignment="1" applyProtection="1">
      <alignment vertical="center" shrinkToFit="1"/>
      <protection locked="0"/>
    </xf>
    <xf numFmtId="38" fontId="5" fillId="0" borderId="21" xfId="1" applyFont="1" applyBorder="1" applyAlignment="1" applyProtection="1">
      <alignment vertical="center" shrinkToFit="1"/>
      <protection locked="0"/>
    </xf>
    <xf numFmtId="38" fontId="2" fillId="0" borderId="30" xfId="1" applyFont="1" applyBorder="1" applyAlignment="1" applyProtection="1">
      <alignment horizontal="center" vertical="center"/>
    </xf>
    <xf numFmtId="38" fontId="2" fillId="0" borderId="40" xfId="1" applyFont="1" applyBorder="1" applyAlignment="1" applyProtection="1">
      <alignment horizontal="center" vertical="center"/>
    </xf>
    <xf numFmtId="38" fontId="5" fillId="0" borderId="41" xfId="1" applyFont="1" applyBorder="1" applyAlignment="1" applyProtection="1">
      <alignment vertical="center" shrinkToFit="1"/>
    </xf>
    <xf numFmtId="38" fontId="5" fillId="0" borderId="20" xfId="1" applyFont="1" applyBorder="1" applyAlignment="1" applyProtection="1">
      <alignment vertical="center" shrinkToFit="1"/>
      <protection locked="0"/>
    </xf>
    <xf numFmtId="38" fontId="2" fillId="0" borderId="42" xfId="1" applyFont="1" applyBorder="1" applyAlignment="1" applyProtection="1">
      <alignment horizontal="center" vertical="center"/>
    </xf>
    <xf numFmtId="38" fontId="5" fillId="0" borderId="43" xfId="1" applyFont="1" applyBorder="1" applyAlignment="1" applyProtection="1">
      <alignment vertical="center" shrinkToFit="1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vertical="center"/>
    </xf>
    <xf numFmtId="38" fontId="5" fillId="0" borderId="44" xfId="1" applyFont="1" applyBorder="1" applyAlignment="1" applyProtection="1">
      <alignment vertical="center" shrinkToFit="1"/>
    </xf>
    <xf numFmtId="38" fontId="5" fillId="0" borderId="31" xfId="1" applyFont="1" applyBorder="1" applyAlignment="1" applyProtection="1">
      <alignment vertical="center" shrinkToFit="1"/>
    </xf>
    <xf numFmtId="38" fontId="2" fillId="0" borderId="31" xfId="1" applyFont="1" applyBorder="1" applyAlignment="1" applyProtection="1">
      <alignment horizontal="center" vertical="center"/>
    </xf>
    <xf numFmtId="38" fontId="2" fillId="0" borderId="45" xfId="1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top"/>
    </xf>
    <xf numFmtId="0" fontId="10" fillId="0" borderId="0" xfId="0" applyFont="1" applyFill="1" applyBorder="1" applyAlignment="1" applyProtection="1">
      <alignment horizontal="left" vertical="top"/>
    </xf>
    <xf numFmtId="0" fontId="12" fillId="0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vertical="top"/>
    </xf>
    <xf numFmtId="0" fontId="0" fillId="0" borderId="0" xfId="0" applyBorder="1" applyProtection="1"/>
    <xf numFmtId="0" fontId="7" fillId="0" borderId="0" xfId="0" applyFont="1" applyFill="1" applyProtection="1"/>
    <xf numFmtId="0" fontId="10" fillId="0" borderId="0" xfId="0" quotePrefix="1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vertical="top" wrapText="1"/>
    </xf>
    <xf numFmtId="0" fontId="0" fillId="0" borderId="0" xfId="0" applyProtection="1"/>
    <xf numFmtId="0" fontId="7" fillId="0" borderId="0" xfId="0" applyFont="1" applyAlignment="1" applyProtection="1"/>
    <xf numFmtId="0" fontId="10" fillId="0" borderId="0" xfId="0" applyFont="1" applyAlignment="1" applyProtection="1"/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/>
    <xf numFmtId="0" fontId="10" fillId="0" borderId="0" xfId="0" quotePrefix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center" shrinkToFit="1"/>
    </xf>
    <xf numFmtId="0" fontId="10" fillId="0" borderId="0" xfId="0" applyFont="1" applyFill="1" applyBorder="1" applyAlignment="1" applyProtection="1">
      <alignment horizontal="left" shrinkToFit="1"/>
    </xf>
    <xf numFmtId="0" fontId="2" fillId="0" borderId="0" xfId="0" applyFont="1" applyAlignment="1" applyProtection="1">
      <alignment shrinkToFit="1"/>
    </xf>
    <xf numFmtId="38" fontId="5" fillId="0" borderId="3" xfId="1" applyFont="1" applyFill="1" applyBorder="1" applyAlignment="1" applyProtection="1">
      <alignment horizontal="center" shrinkToFit="1"/>
    </xf>
    <xf numFmtId="38" fontId="10" fillId="0" borderId="3" xfId="1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left" wrapText="1"/>
    </xf>
    <xf numFmtId="0" fontId="5" fillId="0" borderId="3" xfId="0" applyFont="1" applyFill="1" applyBorder="1" applyAlignment="1" applyProtection="1">
      <alignment horizontal="center" shrinkToFit="1"/>
      <protection locked="0"/>
    </xf>
    <xf numFmtId="0" fontId="10" fillId="0" borderId="3" xfId="0" applyFont="1" applyFill="1" applyBorder="1" applyAlignment="1" applyProtection="1">
      <alignment horizontal="left" wrapText="1"/>
    </xf>
    <xf numFmtId="0" fontId="7" fillId="0" borderId="0" xfId="0" applyFont="1" applyBorder="1" applyAlignment="1" applyProtection="1"/>
    <xf numFmtId="38" fontId="5" fillId="0" borderId="21" xfId="1" applyFont="1" applyFill="1" applyBorder="1" applyAlignment="1" applyProtection="1">
      <alignment horizontal="center" shrinkToFit="1"/>
    </xf>
    <xf numFmtId="38" fontId="10" fillId="0" borderId="21" xfId="1" applyFont="1" applyFill="1" applyBorder="1" applyAlignment="1" applyProtection="1">
      <alignment horizontal="center" wrapText="1"/>
    </xf>
    <xf numFmtId="0" fontId="5" fillId="0" borderId="21" xfId="0" applyFont="1" applyFill="1" applyBorder="1" applyAlignment="1" applyProtection="1">
      <alignment horizontal="center" shrinkToFit="1"/>
      <protection locked="0"/>
    </xf>
    <xf numFmtId="0" fontId="10" fillId="0" borderId="21" xfId="0" applyFont="1" applyFill="1" applyBorder="1" applyAlignment="1" applyProtection="1">
      <alignment horizontal="left" wrapText="1"/>
    </xf>
    <xf numFmtId="0" fontId="7" fillId="0" borderId="0" xfId="0" applyFont="1" applyFill="1" applyAlignment="1" applyProtection="1">
      <alignment vertical="center"/>
    </xf>
    <xf numFmtId="0" fontId="10" fillId="0" borderId="0" xfId="0" quotePrefix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38" fontId="10" fillId="0" borderId="0" xfId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shrinkToFit="1"/>
    </xf>
    <xf numFmtId="0" fontId="2" fillId="3" borderId="46" xfId="0" applyFont="1" applyFill="1" applyBorder="1" applyAlignment="1" applyProtection="1">
      <alignment horizontal="center" vertical="center"/>
    </xf>
    <xf numFmtId="0" fontId="2" fillId="3" borderId="47" xfId="0" applyFont="1" applyFill="1" applyBorder="1" applyAlignment="1" applyProtection="1">
      <alignment horizontal="center" vertical="center"/>
    </xf>
    <xf numFmtId="0" fontId="2" fillId="3" borderId="48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28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10" fillId="3" borderId="50" xfId="0" applyFont="1" applyFill="1" applyBorder="1" applyAlignment="1" applyProtection="1">
      <alignment horizontal="center" vertical="center" wrapText="1" shrinkToFit="1"/>
    </xf>
    <xf numFmtId="0" fontId="10" fillId="3" borderId="51" xfId="0" applyFont="1" applyFill="1" applyBorder="1" applyAlignment="1" applyProtection="1">
      <alignment horizontal="center" vertical="center" wrapText="1" shrinkToFit="1"/>
    </xf>
    <xf numFmtId="0" fontId="10" fillId="3" borderId="52" xfId="0" applyFont="1" applyFill="1" applyBorder="1" applyAlignment="1" applyProtection="1">
      <alignment horizontal="center" vertical="center" wrapText="1" shrinkToFit="1"/>
    </xf>
    <xf numFmtId="0" fontId="10" fillId="3" borderId="53" xfId="0" applyFont="1" applyFill="1" applyBorder="1" applyAlignment="1" applyProtection="1">
      <alignment horizontal="center" vertical="center" wrapText="1" shrinkToFit="1"/>
    </xf>
    <xf numFmtId="0" fontId="10" fillId="3" borderId="54" xfId="0" applyFont="1" applyFill="1" applyBorder="1" applyAlignment="1" applyProtection="1">
      <alignment horizontal="center" vertical="center" wrapText="1" shrinkToFit="1"/>
    </xf>
    <xf numFmtId="0" fontId="10" fillId="3" borderId="49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55" xfId="0" applyFont="1" applyFill="1" applyBorder="1" applyAlignment="1" applyProtection="1">
      <alignment horizontal="center" vertical="center" wrapText="1"/>
    </xf>
    <xf numFmtId="0" fontId="10" fillId="3" borderId="56" xfId="0" applyFont="1" applyFill="1" applyBorder="1" applyAlignment="1" applyProtection="1">
      <alignment horizontal="center" vertical="center" wrapText="1"/>
    </xf>
    <xf numFmtId="0" fontId="10" fillId="3" borderId="57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 shrinkToFit="1"/>
    </xf>
    <xf numFmtId="0" fontId="10" fillId="3" borderId="3" xfId="0" applyFont="1" applyFill="1" applyBorder="1" applyAlignment="1" applyProtection="1">
      <alignment horizontal="center" vertical="center" wrapText="1" shrinkToFit="1"/>
    </xf>
    <xf numFmtId="0" fontId="10" fillId="3" borderId="24" xfId="0" applyFont="1" applyFill="1" applyBorder="1" applyAlignment="1" applyProtection="1">
      <alignment horizontal="center" vertical="center" wrapText="1" shrinkToFit="1"/>
    </xf>
    <xf numFmtId="0" fontId="10" fillId="3" borderId="14" xfId="0" applyFont="1" applyFill="1" applyBorder="1" applyAlignment="1" applyProtection="1">
      <alignment horizontal="center" vertical="center" wrapText="1" shrinkToFit="1"/>
    </xf>
    <xf numFmtId="0" fontId="10" fillId="3" borderId="23" xfId="0" applyFont="1" applyFill="1" applyBorder="1" applyAlignment="1" applyProtection="1">
      <alignment horizontal="center" vertical="center" wrapText="1" shrinkToFi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58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2" fillId="0" borderId="47" xfId="0" applyFont="1" applyFill="1" applyBorder="1" applyAlignment="1" applyProtection="1">
      <alignment horizontal="right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 shrinkToFit="1"/>
      <protection locked="0"/>
    </xf>
    <xf numFmtId="0" fontId="2" fillId="0" borderId="29" xfId="0" applyFont="1" applyFill="1" applyBorder="1" applyAlignment="1" applyProtection="1">
      <alignment horizontal="center" vertical="center"/>
    </xf>
    <xf numFmtId="38" fontId="5" fillId="0" borderId="22" xfId="1" applyFont="1" applyBorder="1" applyAlignment="1" applyProtection="1">
      <alignment vertical="center" shrinkToFit="1"/>
    </xf>
    <xf numFmtId="0" fontId="2" fillId="0" borderId="30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top"/>
    </xf>
    <xf numFmtId="0" fontId="10" fillId="0" borderId="0" xfId="0" applyFont="1" applyBorder="1" applyAlignment="1" applyProtection="1">
      <alignment vertical="top"/>
    </xf>
    <xf numFmtId="0" fontId="10" fillId="0" borderId="0" xfId="0" applyFont="1" applyAlignment="1" applyProtection="1">
      <alignment vertical="top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Protection="1"/>
    <xf numFmtId="0" fontId="10" fillId="0" borderId="0" xfId="0" applyFont="1" applyFill="1" applyBorder="1" applyAlignment="1" applyProtection="1">
      <alignment horizontal="center" wrapText="1"/>
    </xf>
    <xf numFmtId="0" fontId="5" fillId="0" borderId="3" xfId="0" applyFont="1" applyFill="1" applyBorder="1" applyAlignment="1" applyProtection="1">
      <alignment horizontal="center" shrinkToFit="1"/>
    </xf>
    <xf numFmtId="0" fontId="5" fillId="0" borderId="21" xfId="0" applyFont="1" applyFill="1" applyBorder="1" applyAlignment="1" applyProtection="1">
      <alignment horizontal="center" shrinkToFit="1"/>
    </xf>
    <xf numFmtId="0" fontId="13" fillId="0" borderId="0" xfId="0" applyFont="1" applyFill="1" applyAlignment="1" applyProtection="1"/>
    <xf numFmtId="0" fontId="10" fillId="0" borderId="0" xfId="0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 textRotation="255"/>
    </xf>
    <xf numFmtId="0" fontId="2" fillId="3" borderId="27" xfId="0" applyFont="1" applyFill="1" applyBorder="1" applyAlignment="1" applyProtection="1">
      <alignment horizontal="center" vertical="center" textRotation="255"/>
    </xf>
    <xf numFmtId="0" fontId="2" fillId="2" borderId="59" xfId="0" applyFont="1" applyFill="1" applyBorder="1" applyAlignment="1" applyProtection="1">
      <alignment horizontal="distributed" vertical="center"/>
    </xf>
    <xf numFmtId="0" fontId="2" fillId="2" borderId="60" xfId="0" applyFont="1" applyFill="1" applyBorder="1" applyAlignment="1" applyProtection="1">
      <alignment horizontal="distributed" vertical="center"/>
    </xf>
    <xf numFmtId="0" fontId="2" fillId="0" borderId="61" xfId="0" applyFont="1" applyFill="1" applyBorder="1" applyAlignment="1" applyProtection="1">
      <alignment horizontal="left" vertical="center" shrinkToFit="1"/>
      <protection locked="0"/>
    </xf>
    <xf numFmtId="0" fontId="2" fillId="0" borderId="47" xfId="0" applyFont="1" applyFill="1" applyBorder="1" applyAlignment="1" applyProtection="1">
      <alignment horizontal="left" vertical="center" shrinkToFit="1"/>
      <protection locked="0"/>
    </xf>
    <xf numFmtId="0" fontId="2" fillId="2" borderId="27" xfId="0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28" xfId="0" applyNumberFormat="1" applyFont="1" applyFill="1" applyBorder="1" applyAlignment="1" applyProtection="1">
      <alignment horizontal="left" vertical="center" shrinkToFit="1"/>
      <protection locked="0"/>
    </xf>
    <xf numFmtId="0" fontId="2" fillId="3" borderId="49" xfId="0" applyFont="1" applyFill="1" applyBorder="1" applyAlignment="1" applyProtection="1">
      <alignment horizontal="center" vertical="center" textRotation="255"/>
    </xf>
    <xf numFmtId="0" fontId="2" fillId="3" borderId="62" xfId="0" applyFont="1" applyFill="1" applyBorder="1" applyAlignment="1" applyProtection="1">
      <alignment horizontal="center" vertical="center" textRotation="255"/>
    </xf>
    <xf numFmtId="0" fontId="2" fillId="2" borderId="51" xfId="0" applyFont="1" applyFill="1" applyBorder="1" applyAlignment="1" applyProtection="1">
      <alignment horizontal="distributed" vertical="center" wrapText="1"/>
    </xf>
    <xf numFmtId="0" fontId="2" fillId="2" borderId="51" xfId="0" applyFont="1" applyFill="1" applyBorder="1" applyAlignment="1" applyProtection="1">
      <alignment horizontal="distributed" vertical="center"/>
    </xf>
    <xf numFmtId="0" fontId="2" fillId="2" borderId="52" xfId="0" applyFont="1" applyFill="1" applyBorder="1" applyAlignment="1" applyProtection="1">
      <alignment horizontal="distributed" vertical="center"/>
    </xf>
    <xf numFmtId="0" fontId="14" fillId="0" borderId="63" xfId="0" applyFont="1" applyFill="1" applyBorder="1" applyAlignment="1" applyProtection="1">
      <alignment horizontal="left" vertical="center" shrinkToFit="1"/>
      <protection locked="0"/>
    </xf>
    <xf numFmtId="0" fontId="14" fillId="0" borderId="1" xfId="0" applyFont="1" applyFill="1" applyBorder="1" applyAlignment="1" applyProtection="1">
      <alignment horizontal="left" vertical="center" shrinkToFit="1"/>
      <protection locked="0"/>
    </xf>
    <xf numFmtId="0" fontId="2" fillId="2" borderId="49" xfId="0" applyFont="1" applyFill="1" applyBorder="1" applyAlignment="1" applyProtection="1">
      <alignment horizontal="distributed" vertical="center"/>
    </xf>
    <xf numFmtId="0" fontId="2" fillId="2" borderId="0" xfId="0" applyFont="1" applyFill="1" applyBorder="1" applyAlignment="1" applyProtection="1">
      <alignment horizontal="distributed" vertical="center"/>
    </xf>
    <xf numFmtId="0" fontId="2" fillId="2" borderId="62" xfId="0" applyFont="1" applyFill="1" applyBorder="1" applyAlignment="1" applyProtection="1">
      <alignment horizontal="distributed" vertical="center"/>
    </xf>
    <xf numFmtId="0" fontId="2" fillId="0" borderId="64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55" xfId="0" applyFont="1" applyFill="1" applyBorder="1" applyAlignment="1" applyProtection="1">
      <alignment horizontal="left" vertical="center" shrinkToFit="1"/>
      <protection locked="0"/>
    </xf>
    <xf numFmtId="0" fontId="2" fillId="3" borderId="13" xfId="0" applyFont="1" applyFill="1" applyBorder="1" applyAlignment="1" applyProtection="1">
      <alignment horizontal="center" vertical="center" textRotation="255"/>
    </xf>
    <xf numFmtId="0" fontId="2" fillId="3" borderId="24" xfId="0" applyFont="1" applyFill="1" applyBorder="1" applyAlignment="1" applyProtection="1">
      <alignment horizontal="center" vertical="center" textRotation="255"/>
    </xf>
    <xf numFmtId="0" fontId="2" fillId="2" borderId="24" xfId="0" applyFont="1" applyFill="1" applyBorder="1" applyAlignment="1" applyProtection="1">
      <alignment horizontal="distributed" vertical="center"/>
    </xf>
    <xf numFmtId="0" fontId="14" fillId="0" borderId="65" xfId="0" applyFont="1" applyFill="1" applyBorder="1" applyAlignment="1" applyProtection="1">
      <alignment horizontal="left" vertical="center" shrinkToFit="1"/>
      <protection locked="0"/>
    </xf>
    <xf numFmtId="0" fontId="14" fillId="0" borderId="66" xfId="0" applyFont="1" applyFill="1" applyBorder="1" applyAlignment="1" applyProtection="1">
      <alignment horizontal="left" vertical="center" shrinkToFit="1"/>
      <protection locked="0"/>
    </xf>
    <xf numFmtId="0" fontId="2" fillId="0" borderId="14" xfId="0" applyFont="1" applyFill="1" applyBorder="1" applyAlignment="1" applyProtection="1">
      <alignment horizontal="left" vertical="center" shrinkToFit="1"/>
    </xf>
    <xf numFmtId="0" fontId="2" fillId="0" borderId="3" xfId="0" applyFont="1" applyFill="1" applyBorder="1" applyAlignment="1" applyProtection="1">
      <alignment horizontal="left" vertical="center" shrinkToFit="1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23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219075</xdr:rowOff>
    </xdr:from>
    <xdr:to>
      <xdr:col>39</xdr:col>
      <xdr:colOff>0</xdr:colOff>
      <xdr:row>6</xdr:row>
      <xdr:rowOff>0</xdr:rowOff>
    </xdr:to>
    <xdr:sp macro="" textlink="">
      <xdr:nvSpPr>
        <xdr:cNvPr id="2" name="正方形/長方形 1"/>
        <xdr:cNvSpPr/>
      </xdr:nvSpPr>
      <xdr:spPr>
        <a:xfrm>
          <a:off x="666750" y="1028700"/>
          <a:ext cx="3048000" cy="4476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54</xdr:col>
      <xdr:colOff>47624</xdr:colOff>
      <xdr:row>0</xdr:row>
      <xdr:rowOff>0</xdr:rowOff>
    </xdr:from>
    <xdr:to>
      <xdr:col>69</xdr:col>
      <xdr:colOff>95249</xdr:colOff>
      <xdr:row>1</xdr:row>
      <xdr:rowOff>0</xdr:rowOff>
    </xdr:to>
    <xdr:sp macro="" textlink="">
      <xdr:nvSpPr>
        <xdr:cNvPr id="3" name="正方形/長方形 2"/>
        <xdr:cNvSpPr/>
      </xdr:nvSpPr>
      <xdr:spPr>
        <a:xfrm>
          <a:off x="5191124" y="0"/>
          <a:ext cx="1476375" cy="238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</xdr:col>
      <xdr:colOff>0</xdr:colOff>
      <xdr:row>6</xdr:row>
      <xdr:rowOff>0</xdr:rowOff>
    </xdr:from>
    <xdr:to>
      <xdr:col>25</xdr:col>
      <xdr:colOff>0</xdr:colOff>
      <xdr:row>7</xdr:row>
      <xdr:rowOff>0</xdr:rowOff>
    </xdr:to>
    <xdr:sp macro="" textlink="">
      <xdr:nvSpPr>
        <xdr:cNvPr id="4" name="正方形/長方形 3"/>
        <xdr:cNvSpPr/>
      </xdr:nvSpPr>
      <xdr:spPr>
        <a:xfrm>
          <a:off x="666750" y="1476375"/>
          <a:ext cx="1714500" cy="238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31</xdr:col>
      <xdr:colOff>0</xdr:colOff>
      <xdr:row>6</xdr:row>
      <xdr:rowOff>0</xdr:rowOff>
    </xdr:from>
    <xdr:to>
      <xdr:col>39</xdr:col>
      <xdr:colOff>9525</xdr:colOff>
      <xdr:row>7</xdr:row>
      <xdr:rowOff>0</xdr:rowOff>
    </xdr:to>
    <xdr:sp macro="" textlink="">
      <xdr:nvSpPr>
        <xdr:cNvPr id="5" name="正方形/長方形 4"/>
        <xdr:cNvSpPr/>
      </xdr:nvSpPr>
      <xdr:spPr>
        <a:xfrm>
          <a:off x="2952750" y="1476375"/>
          <a:ext cx="771525" cy="238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45</xdr:col>
      <xdr:colOff>0</xdr:colOff>
      <xdr:row>6</xdr:row>
      <xdr:rowOff>0</xdr:rowOff>
    </xdr:from>
    <xdr:to>
      <xdr:col>70</xdr:col>
      <xdr:colOff>0</xdr:colOff>
      <xdr:row>7</xdr:row>
      <xdr:rowOff>0</xdr:rowOff>
    </xdr:to>
    <xdr:sp macro="" textlink="">
      <xdr:nvSpPr>
        <xdr:cNvPr id="6" name="正方形/長方形 5"/>
        <xdr:cNvSpPr/>
      </xdr:nvSpPr>
      <xdr:spPr>
        <a:xfrm>
          <a:off x="4286250" y="1476375"/>
          <a:ext cx="2381250" cy="238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0</xdr:colOff>
      <xdr:row>8</xdr:row>
      <xdr:rowOff>0</xdr:rowOff>
    </xdr:from>
    <xdr:to>
      <xdr:col>39</xdr:col>
      <xdr:colOff>0</xdr:colOff>
      <xdr:row>10</xdr:row>
      <xdr:rowOff>0</xdr:rowOff>
    </xdr:to>
    <xdr:sp macro="" textlink="">
      <xdr:nvSpPr>
        <xdr:cNvPr id="7" name="正方形/長方形 6"/>
        <xdr:cNvSpPr/>
      </xdr:nvSpPr>
      <xdr:spPr>
        <a:xfrm>
          <a:off x="952500" y="1952625"/>
          <a:ext cx="2762250" cy="4762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48</xdr:col>
      <xdr:colOff>0</xdr:colOff>
      <xdr:row>8</xdr:row>
      <xdr:rowOff>0</xdr:rowOff>
    </xdr:from>
    <xdr:to>
      <xdr:col>70</xdr:col>
      <xdr:colOff>0</xdr:colOff>
      <xdr:row>10</xdr:row>
      <xdr:rowOff>0</xdr:rowOff>
    </xdr:to>
    <xdr:sp macro="" textlink="">
      <xdr:nvSpPr>
        <xdr:cNvPr id="8" name="正方形/長方形 7"/>
        <xdr:cNvSpPr/>
      </xdr:nvSpPr>
      <xdr:spPr>
        <a:xfrm>
          <a:off x="4572000" y="1952625"/>
          <a:ext cx="2095500" cy="4762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0</xdr:colOff>
      <xdr:row>10</xdr:row>
      <xdr:rowOff>0</xdr:rowOff>
    </xdr:from>
    <xdr:to>
      <xdr:col>70</xdr:col>
      <xdr:colOff>0</xdr:colOff>
      <xdr:row>11</xdr:row>
      <xdr:rowOff>0</xdr:rowOff>
    </xdr:to>
    <xdr:sp macro="" textlink="">
      <xdr:nvSpPr>
        <xdr:cNvPr id="9" name="正方形/長方形 8"/>
        <xdr:cNvSpPr/>
      </xdr:nvSpPr>
      <xdr:spPr>
        <a:xfrm>
          <a:off x="952500" y="2428875"/>
          <a:ext cx="5715000" cy="238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0</xdr:colOff>
      <xdr:row>11</xdr:row>
      <xdr:rowOff>0</xdr:rowOff>
    </xdr:from>
    <xdr:to>
      <xdr:col>59</xdr:col>
      <xdr:colOff>0</xdr:colOff>
      <xdr:row>12</xdr:row>
      <xdr:rowOff>0</xdr:rowOff>
    </xdr:to>
    <xdr:sp macro="" textlink="">
      <xdr:nvSpPr>
        <xdr:cNvPr id="10" name="正方形/長方形 9"/>
        <xdr:cNvSpPr/>
      </xdr:nvSpPr>
      <xdr:spPr>
        <a:xfrm>
          <a:off x="952500" y="2667000"/>
          <a:ext cx="4667250" cy="238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0</xdr:colOff>
      <xdr:row>14</xdr:row>
      <xdr:rowOff>0</xdr:rowOff>
    </xdr:from>
    <xdr:to>
      <xdr:col>10</xdr:col>
      <xdr:colOff>0</xdr:colOff>
      <xdr:row>17</xdr:row>
      <xdr:rowOff>0</xdr:rowOff>
    </xdr:to>
    <xdr:sp macro="" textlink="">
      <xdr:nvSpPr>
        <xdr:cNvPr id="11" name="正方形/長方形 10"/>
        <xdr:cNvSpPr/>
      </xdr:nvSpPr>
      <xdr:spPr>
        <a:xfrm>
          <a:off x="0" y="3571875"/>
          <a:ext cx="95250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0</xdr:colOff>
      <xdr:row>14</xdr:row>
      <xdr:rowOff>0</xdr:rowOff>
    </xdr:from>
    <xdr:to>
      <xdr:col>30</xdr:col>
      <xdr:colOff>0</xdr:colOff>
      <xdr:row>17</xdr:row>
      <xdr:rowOff>0</xdr:rowOff>
    </xdr:to>
    <xdr:sp macro="" textlink="">
      <xdr:nvSpPr>
        <xdr:cNvPr id="12" name="正方形/長方形 11"/>
        <xdr:cNvSpPr/>
      </xdr:nvSpPr>
      <xdr:spPr>
        <a:xfrm>
          <a:off x="1905000" y="3571875"/>
          <a:ext cx="95250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50</xdr:col>
      <xdr:colOff>0</xdr:colOff>
      <xdr:row>14</xdr:row>
      <xdr:rowOff>0</xdr:rowOff>
    </xdr:from>
    <xdr:to>
      <xdr:col>60</xdr:col>
      <xdr:colOff>0</xdr:colOff>
      <xdr:row>17</xdr:row>
      <xdr:rowOff>0</xdr:rowOff>
    </xdr:to>
    <xdr:sp macro="" textlink="">
      <xdr:nvSpPr>
        <xdr:cNvPr id="13" name="正方形/長方形 12"/>
        <xdr:cNvSpPr/>
      </xdr:nvSpPr>
      <xdr:spPr>
        <a:xfrm>
          <a:off x="4762500" y="3571875"/>
          <a:ext cx="95250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34</xdr:col>
      <xdr:colOff>0</xdr:colOff>
      <xdr:row>20</xdr:row>
      <xdr:rowOff>1</xdr:rowOff>
    </xdr:from>
    <xdr:to>
      <xdr:col>44</xdr:col>
      <xdr:colOff>0</xdr:colOff>
      <xdr:row>22</xdr:row>
      <xdr:rowOff>1</xdr:rowOff>
    </xdr:to>
    <xdr:sp macro="" textlink="">
      <xdr:nvSpPr>
        <xdr:cNvPr id="14" name="正方形/長方形 13"/>
        <xdr:cNvSpPr/>
      </xdr:nvSpPr>
      <xdr:spPr>
        <a:xfrm>
          <a:off x="3238500" y="5076826"/>
          <a:ext cx="952500" cy="381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46</xdr:col>
      <xdr:colOff>0</xdr:colOff>
      <xdr:row>20</xdr:row>
      <xdr:rowOff>0</xdr:rowOff>
    </xdr:from>
    <xdr:to>
      <xdr:col>56</xdr:col>
      <xdr:colOff>0</xdr:colOff>
      <xdr:row>22</xdr:row>
      <xdr:rowOff>0</xdr:rowOff>
    </xdr:to>
    <xdr:sp macro="" textlink="">
      <xdr:nvSpPr>
        <xdr:cNvPr id="15" name="正方形/長方形 14"/>
        <xdr:cNvSpPr/>
      </xdr:nvSpPr>
      <xdr:spPr>
        <a:xfrm>
          <a:off x="4381500" y="5076825"/>
          <a:ext cx="952500" cy="381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0</xdr:colOff>
      <xdr:row>27</xdr:row>
      <xdr:rowOff>0</xdr:rowOff>
    </xdr:from>
    <xdr:to>
      <xdr:col>10</xdr:col>
      <xdr:colOff>0</xdr:colOff>
      <xdr:row>30</xdr:row>
      <xdr:rowOff>0</xdr:rowOff>
    </xdr:to>
    <xdr:sp macro="" textlink="">
      <xdr:nvSpPr>
        <xdr:cNvPr id="16" name="正方形/長方形 15"/>
        <xdr:cNvSpPr/>
      </xdr:nvSpPr>
      <xdr:spPr>
        <a:xfrm>
          <a:off x="0" y="6457950"/>
          <a:ext cx="95250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0</xdr:colOff>
      <xdr:row>27</xdr:row>
      <xdr:rowOff>0</xdr:rowOff>
    </xdr:from>
    <xdr:to>
      <xdr:col>19</xdr:col>
      <xdr:colOff>0</xdr:colOff>
      <xdr:row>30</xdr:row>
      <xdr:rowOff>0</xdr:rowOff>
    </xdr:to>
    <xdr:sp macro="" textlink="">
      <xdr:nvSpPr>
        <xdr:cNvPr id="17" name="正方形/長方形 16"/>
        <xdr:cNvSpPr/>
      </xdr:nvSpPr>
      <xdr:spPr>
        <a:xfrm>
          <a:off x="952500" y="6457950"/>
          <a:ext cx="85725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19</xdr:col>
      <xdr:colOff>0</xdr:colOff>
      <xdr:row>27</xdr:row>
      <xdr:rowOff>0</xdr:rowOff>
    </xdr:from>
    <xdr:to>
      <xdr:col>24</xdr:col>
      <xdr:colOff>0</xdr:colOff>
      <xdr:row>30</xdr:row>
      <xdr:rowOff>0</xdr:rowOff>
    </xdr:to>
    <xdr:sp macro="" textlink="">
      <xdr:nvSpPr>
        <xdr:cNvPr id="18" name="正方形/長方形 17"/>
        <xdr:cNvSpPr/>
      </xdr:nvSpPr>
      <xdr:spPr>
        <a:xfrm>
          <a:off x="1809750" y="6457950"/>
          <a:ext cx="47625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51</xdr:col>
      <xdr:colOff>0</xdr:colOff>
      <xdr:row>27</xdr:row>
      <xdr:rowOff>0</xdr:rowOff>
    </xdr:from>
    <xdr:to>
      <xdr:col>60</xdr:col>
      <xdr:colOff>0</xdr:colOff>
      <xdr:row>30</xdr:row>
      <xdr:rowOff>0</xdr:rowOff>
    </xdr:to>
    <xdr:sp macro="" textlink="">
      <xdr:nvSpPr>
        <xdr:cNvPr id="19" name="正方形/長方形 18"/>
        <xdr:cNvSpPr/>
      </xdr:nvSpPr>
      <xdr:spPr>
        <a:xfrm>
          <a:off x="4857750" y="6457950"/>
          <a:ext cx="85725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0</xdr:col>
      <xdr:colOff>0</xdr:colOff>
      <xdr:row>35</xdr:row>
      <xdr:rowOff>0</xdr:rowOff>
    </xdr:from>
    <xdr:to>
      <xdr:col>10</xdr:col>
      <xdr:colOff>0</xdr:colOff>
      <xdr:row>38</xdr:row>
      <xdr:rowOff>0</xdr:rowOff>
    </xdr:to>
    <xdr:sp macro="" textlink="">
      <xdr:nvSpPr>
        <xdr:cNvPr id="20" name="正方形/長方形 19"/>
        <xdr:cNvSpPr/>
      </xdr:nvSpPr>
      <xdr:spPr>
        <a:xfrm>
          <a:off x="0" y="8277225"/>
          <a:ext cx="95250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0</xdr:colOff>
      <xdr:row>35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21" name="正方形/長方形 20"/>
        <xdr:cNvSpPr/>
      </xdr:nvSpPr>
      <xdr:spPr>
        <a:xfrm>
          <a:off x="952500" y="8277225"/>
          <a:ext cx="85725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28</xdr:col>
      <xdr:colOff>0</xdr:colOff>
      <xdr:row>35</xdr:row>
      <xdr:rowOff>0</xdr:rowOff>
    </xdr:from>
    <xdr:to>
      <xdr:col>37</xdr:col>
      <xdr:colOff>0</xdr:colOff>
      <xdr:row>38</xdr:row>
      <xdr:rowOff>0</xdr:rowOff>
    </xdr:to>
    <xdr:sp macro="" textlink="">
      <xdr:nvSpPr>
        <xdr:cNvPr id="22" name="正方形/長方形 21"/>
        <xdr:cNvSpPr/>
      </xdr:nvSpPr>
      <xdr:spPr>
        <a:xfrm>
          <a:off x="2667000" y="8277225"/>
          <a:ext cx="857250" cy="7143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0</xdr:colOff>
      <xdr:row>48</xdr:row>
      <xdr:rowOff>1</xdr:rowOff>
    </xdr:from>
    <xdr:to>
      <xdr:col>33</xdr:col>
      <xdr:colOff>0</xdr:colOff>
      <xdr:row>51</xdr:row>
      <xdr:rowOff>1</xdr:rowOff>
    </xdr:to>
    <xdr:sp macro="" textlink="">
      <xdr:nvSpPr>
        <xdr:cNvPr id="23" name="正方形/長方形 22"/>
        <xdr:cNvSpPr/>
      </xdr:nvSpPr>
      <xdr:spPr>
        <a:xfrm>
          <a:off x="952500" y="11201401"/>
          <a:ext cx="2190750" cy="666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42</xdr:col>
      <xdr:colOff>0</xdr:colOff>
      <xdr:row>48</xdr:row>
      <xdr:rowOff>0</xdr:rowOff>
    </xdr:from>
    <xdr:to>
      <xdr:col>70</xdr:col>
      <xdr:colOff>0</xdr:colOff>
      <xdr:row>51</xdr:row>
      <xdr:rowOff>0</xdr:rowOff>
    </xdr:to>
    <xdr:sp macro="" textlink="">
      <xdr:nvSpPr>
        <xdr:cNvPr id="24" name="正方形/長方形 23"/>
        <xdr:cNvSpPr/>
      </xdr:nvSpPr>
      <xdr:spPr>
        <a:xfrm>
          <a:off x="4000500" y="11201400"/>
          <a:ext cx="2667000" cy="666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0</xdr:colOff>
      <xdr:row>51</xdr:row>
      <xdr:rowOff>0</xdr:rowOff>
    </xdr:from>
    <xdr:to>
      <xdr:col>33</xdr:col>
      <xdr:colOff>0</xdr:colOff>
      <xdr:row>54</xdr:row>
      <xdr:rowOff>0</xdr:rowOff>
    </xdr:to>
    <xdr:sp macro="" textlink="">
      <xdr:nvSpPr>
        <xdr:cNvPr id="25" name="正方形/長方形 24"/>
        <xdr:cNvSpPr/>
      </xdr:nvSpPr>
      <xdr:spPr>
        <a:xfrm>
          <a:off x="952500" y="11868150"/>
          <a:ext cx="2190750" cy="666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42</xdr:col>
      <xdr:colOff>0</xdr:colOff>
      <xdr:row>50</xdr:row>
      <xdr:rowOff>238124</xdr:rowOff>
    </xdr:from>
    <xdr:to>
      <xdr:col>70</xdr:col>
      <xdr:colOff>0</xdr:colOff>
      <xdr:row>53</xdr:row>
      <xdr:rowOff>238124</xdr:rowOff>
    </xdr:to>
    <xdr:sp macro="" textlink="">
      <xdr:nvSpPr>
        <xdr:cNvPr id="26" name="正方形/長方形 25"/>
        <xdr:cNvSpPr/>
      </xdr:nvSpPr>
      <xdr:spPr>
        <a:xfrm>
          <a:off x="4000500" y="11868149"/>
          <a:ext cx="2667000" cy="666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0</xdr:colOff>
      <xdr:row>54</xdr:row>
      <xdr:rowOff>1</xdr:rowOff>
    </xdr:from>
    <xdr:to>
      <xdr:col>33</xdr:col>
      <xdr:colOff>0</xdr:colOff>
      <xdr:row>57</xdr:row>
      <xdr:rowOff>1</xdr:rowOff>
    </xdr:to>
    <xdr:sp macro="" textlink="">
      <xdr:nvSpPr>
        <xdr:cNvPr id="27" name="正方形/長方形 26"/>
        <xdr:cNvSpPr/>
      </xdr:nvSpPr>
      <xdr:spPr>
        <a:xfrm>
          <a:off x="952500" y="12534901"/>
          <a:ext cx="2190750" cy="666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42</xdr:col>
      <xdr:colOff>0</xdr:colOff>
      <xdr:row>54</xdr:row>
      <xdr:rowOff>0</xdr:rowOff>
    </xdr:from>
    <xdr:to>
      <xdr:col>70</xdr:col>
      <xdr:colOff>0</xdr:colOff>
      <xdr:row>57</xdr:row>
      <xdr:rowOff>0</xdr:rowOff>
    </xdr:to>
    <xdr:sp macro="" textlink="">
      <xdr:nvSpPr>
        <xdr:cNvPr id="28" name="正方形/長方形 27"/>
        <xdr:cNvSpPr/>
      </xdr:nvSpPr>
      <xdr:spPr>
        <a:xfrm>
          <a:off x="4000500" y="12534900"/>
          <a:ext cx="2667000" cy="666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0</xdr:colOff>
      <xdr:row>57</xdr:row>
      <xdr:rowOff>0</xdr:rowOff>
    </xdr:from>
    <xdr:to>
      <xdr:col>33</xdr:col>
      <xdr:colOff>0</xdr:colOff>
      <xdr:row>60</xdr:row>
      <xdr:rowOff>0</xdr:rowOff>
    </xdr:to>
    <xdr:sp macro="" textlink="">
      <xdr:nvSpPr>
        <xdr:cNvPr id="29" name="正方形/長方形 28"/>
        <xdr:cNvSpPr/>
      </xdr:nvSpPr>
      <xdr:spPr>
        <a:xfrm>
          <a:off x="952500" y="13201650"/>
          <a:ext cx="2190750" cy="666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42</xdr:col>
      <xdr:colOff>0</xdr:colOff>
      <xdr:row>56</xdr:row>
      <xdr:rowOff>238124</xdr:rowOff>
    </xdr:from>
    <xdr:to>
      <xdr:col>70</xdr:col>
      <xdr:colOff>0</xdr:colOff>
      <xdr:row>59</xdr:row>
      <xdr:rowOff>238124</xdr:rowOff>
    </xdr:to>
    <xdr:sp macro="" textlink="">
      <xdr:nvSpPr>
        <xdr:cNvPr id="30" name="正方形/長方形 29"/>
        <xdr:cNvSpPr/>
      </xdr:nvSpPr>
      <xdr:spPr>
        <a:xfrm>
          <a:off x="4000500" y="13201649"/>
          <a:ext cx="2667000" cy="666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10</xdr:col>
      <xdr:colOff>0</xdr:colOff>
      <xdr:row>60</xdr:row>
      <xdr:rowOff>1</xdr:rowOff>
    </xdr:from>
    <xdr:to>
      <xdr:col>33</xdr:col>
      <xdr:colOff>0</xdr:colOff>
      <xdr:row>63</xdr:row>
      <xdr:rowOff>1</xdr:rowOff>
    </xdr:to>
    <xdr:sp macro="" textlink="">
      <xdr:nvSpPr>
        <xdr:cNvPr id="31" name="正方形/長方形 30"/>
        <xdr:cNvSpPr/>
      </xdr:nvSpPr>
      <xdr:spPr>
        <a:xfrm>
          <a:off x="952500" y="13868401"/>
          <a:ext cx="2190750" cy="666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42</xdr:col>
      <xdr:colOff>0</xdr:colOff>
      <xdr:row>60</xdr:row>
      <xdr:rowOff>0</xdr:rowOff>
    </xdr:from>
    <xdr:to>
      <xdr:col>70</xdr:col>
      <xdr:colOff>0</xdr:colOff>
      <xdr:row>63</xdr:row>
      <xdr:rowOff>0</xdr:rowOff>
    </xdr:to>
    <xdr:sp macro="" textlink="">
      <xdr:nvSpPr>
        <xdr:cNvPr id="32" name="正方形/長方形 31"/>
        <xdr:cNvSpPr/>
      </xdr:nvSpPr>
      <xdr:spPr>
        <a:xfrm>
          <a:off x="4000500" y="13868400"/>
          <a:ext cx="2667000" cy="666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71</xdr:col>
      <xdr:colOff>0</xdr:colOff>
      <xdr:row>1</xdr:row>
      <xdr:rowOff>85725</xdr:rowOff>
    </xdr:from>
    <xdr:to>
      <xdr:col>100</xdr:col>
      <xdr:colOff>28574</xdr:colOff>
      <xdr:row>4</xdr:row>
      <xdr:rowOff>0</xdr:rowOff>
    </xdr:to>
    <xdr:sp macro="" textlink="">
      <xdr:nvSpPr>
        <xdr:cNvPr id="33" name="正方形/長方形 32"/>
        <xdr:cNvSpPr/>
      </xdr:nvSpPr>
      <xdr:spPr>
        <a:xfrm>
          <a:off x="6762750" y="323850"/>
          <a:ext cx="2124074" cy="723900"/>
        </a:xfrm>
        <a:prstGeom prst="rect">
          <a:avLst/>
        </a:prstGeom>
        <a:solidFill>
          <a:srgbClr val="FFF2CC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パソコン（エクセル）で作成する場合は、赤枠内のみ入力してください。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67.117\&#23376;&#20379;&#23478;&#24237;&#37096;\0%20&#20445;&#32946;&#12539;&#24188;&#31258;&#22290;&#35506;\&#12304;&#37325;&#35201;&#12305;&#65288;&#22269;&#65289;&#20445;&#32946;&#26009;&#28961;&#20767;&#21270;&#38306;&#20418;&#36039;&#26009;\R02&#24180;&#24230;\04.&#22290;&#12539;&#26045;&#35373;&#23550;&#24540;&#12304;&#25903;&#25173;&#20107;&#21209;&#21547;&#12416;&#12305;\02.&#25903;&#25173;&#20107;&#21209;&#38306;&#20418;\00.&#31354;&#12487;&#12540;&#12479;&#12539;&#12510;&#12491;&#12517;&#12450;&#12523;\200115%20&#20445;&#35703;&#32773;&#12395;&#12424;&#12427;&#20767;&#36996;&#35531;&#27714;&#27096;&#24335;&#12304;&#20445;&#35703;&#32773;&#20316;&#25104;&#2999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給付申請"/>
      <sheetName val="給付申請 (記入例)"/>
      <sheetName val="計算書（幼稚園）"/>
      <sheetName val="計算書（幼稚園）記入例"/>
      <sheetName val="計算書（認可外）"/>
      <sheetName val="計算書（認可外）記入例"/>
      <sheetName val="更新履歴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D1" t="str">
            <v>Ver.20191218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CQ152"/>
  <sheetViews>
    <sheetView showGridLines="0" tabSelected="1" view="pageBreakPreview" zoomScaleNormal="100" zoomScaleSheetLayoutView="100" workbookViewId="0">
      <selection activeCell="H5" sqref="H5:AM6"/>
    </sheetView>
  </sheetViews>
  <sheetFormatPr defaultColWidth="1.25" defaultRowHeight="14.25" x14ac:dyDescent="0.4"/>
  <cols>
    <col min="1" max="77" width="1.25" style="2"/>
    <col min="78" max="78" width="16.125" style="2" hidden="1" customWidth="1"/>
    <col min="79" max="79" width="10.5" style="2" hidden="1" customWidth="1"/>
    <col min="80" max="80" width="1.25" style="2" hidden="1" customWidth="1"/>
    <col min="81" max="81" width="11.625" style="2" hidden="1" customWidth="1"/>
    <col min="82" max="84" width="13.875" style="2" hidden="1" customWidth="1"/>
    <col min="85" max="16384" width="1.25" style="2"/>
  </cols>
  <sheetData>
    <row r="1" spans="1:84" ht="18.75" customHeight="1" x14ac:dyDescent="0.15">
      <c r="A1" s="1" t="s">
        <v>0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  <c r="AY1" s="5" t="s">
        <v>1</v>
      </c>
      <c r="AZ1" s="5"/>
      <c r="BA1" s="5"/>
      <c r="BB1" s="5"/>
      <c r="BC1" s="5"/>
      <c r="BD1" s="6" t="s">
        <v>2</v>
      </c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Z1" s="2" t="s">
        <v>3</v>
      </c>
    </row>
    <row r="2" spans="1:84" ht="26.25" customHeight="1" x14ac:dyDescent="0.2">
      <c r="A2" s="7" t="s">
        <v>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Z2" s="8" t="s">
        <v>5</v>
      </c>
      <c r="CA2" s="9" t="str">
        <f>IFERROR(DATEVALUE(IF(K12="令和元","2019",K12)&amp;"年"&amp;W12&amp;"月"&amp;AC12&amp;"日"),"")</f>
        <v/>
      </c>
    </row>
    <row r="3" spans="1:84" s="4" customFormat="1" ht="18.75" customHeight="1" x14ac:dyDescent="0.15">
      <c r="A3" s="10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Z3" s="8" t="s">
        <v>7</v>
      </c>
      <c r="CA3" s="9" t="str">
        <f>IFERROR(DATEVALUE(IF(AK12="令和元","2019",AK12)&amp;"年"&amp;AU12&amp;"月"&amp;BA12&amp;"日"),"")</f>
        <v/>
      </c>
      <c r="CD3" s="2"/>
      <c r="CE3" s="2"/>
      <c r="CF3" s="2"/>
    </row>
    <row r="4" spans="1:84" s="4" customFormat="1" ht="18.75" customHeight="1" thickBot="1" x14ac:dyDescent="0.2">
      <c r="A4" s="11" t="s">
        <v>8</v>
      </c>
      <c r="B4" s="11"/>
      <c r="C4" s="11"/>
      <c r="D4" s="11"/>
      <c r="E4" s="11"/>
      <c r="F4" s="11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Z4" s="13" t="s">
        <v>9</v>
      </c>
      <c r="CA4" s="14" t="e">
        <f>CA2-DAY(CA2)+1</f>
        <v>#VALUE!</v>
      </c>
      <c r="CC4" s="15"/>
      <c r="CD4" s="2"/>
      <c r="CE4" s="2"/>
      <c r="CF4" s="2"/>
    </row>
    <row r="5" spans="1:84" s="29" customFormat="1" ht="30" customHeight="1" x14ac:dyDescent="0.25">
      <c r="A5" s="16" t="s">
        <v>10</v>
      </c>
      <c r="B5" s="17"/>
      <c r="C5" s="17"/>
      <c r="D5" s="17"/>
      <c r="E5" s="17"/>
      <c r="F5" s="17"/>
      <c r="G5" s="17"/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20"/>
      <c r="AN5" s="21" t="s">
        <v>11</v>
      </c>
      <c r="AO5" s="22"/>
      <c r="AP5" s="22"/>
      <c r="AQ5" s="22"/>
      <c r="AR5" s="22"/>
      <c r="AS5" s="23"/>
      <c r="AT5" s="24" t="str">
        <f t="shared" ref="AT5" si="0">IF(I5="","",IFERROR(SUM(BI15:BP17,BI28:BP30,AL36:AS38),""))</f>
        <v/>
      </c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6" t="s">
        <v>12</v>
      </c>
      <c r="BP5" s="26"/>
      <c r="BQ5" s="26"/>
      <c r="BR5" s="27"/>
      <c r="BS5" s="28"/>
      <c r="BT5" s="28"/>
      <c r="BU5" s="28"/>
      <c r="BV5" s="28"/>
      <c r="BW5" s="28"/>
      <c r="BZ5" s="30" t="s">
        <v>13</v>
      </c>
      <c r="CA5" s="14" t="e">
        <f>IF(CA3="",DATE(IF(MONTH(CA4)&lt;4,YEAR(CA4),YEAR(CA4)+1),3,31),CA3-DAY(CA3)+1)</f>
        <v>#VALUE!</v>
      </c>
      <c r="CC5" s="15"/>
      <c r="CD5" s="2"/>
      <c r="CE5" s="2"/>
      <c r="CF5" s="2"/>
    </row>
    <row r="6" spans="1:84" s="29" customFormat="1" ht="3.75" customHeight="1" thickBot="1" x14ac:dyDescent="0.2">
      <c r="A6" s="31"/>
      <c r="B6" s="32"/>
      <c r="C6" s="32"/>
      <c r="D6" s="32"/>
      <c r="E6" s="32"/>
      <c r="F6" s="32"/>
      <c r="G6" s="32"/>
      <c r="H6" s="33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5"/>
      <c r="AN6" s="36"/>
      <c r="AO6" s="37"/>
      <c r="AP6" s="37"/>
      <c r="AQ6" s="37"/>
      <c r="AR6" s="37"/>
      <c r="AS6" s="38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40"/>
      <c r="BP6" s="40"/>
      <c r="BQ6" s="40"/>
      <c r="BR6" s="41"/>
      <c r="BS6" s="28"/>
      <c r="BT6" s="28"/>
      <c r="BU6" s="28"/>
      <c r="BV6" s="28"/>
      <c r="BW6" s="28"/>
      <c r="CC6" s="15"/>
      <c r="CD6" s="2"/>
      <c r="CE6" s="2"/>
      <c r="CF6" s="2"/>
    </row>
    <row r="7" spans="1:84" s="29" customFormat="1" ht="18.75" customHeight="1" x14ac:dyDescent="0.15">
      <c r="A7" s="42" t="s">
        <v>14</v>
      </c>
      <c r="B7" s="43"/>
      <c r="C7" s="43"/>
      <c r="D7" s="43"/>
      <c r="E7" s="43"/>
      <c r="F7" s="43"/>
      <c r="G7" s="43"/>
      <c r="H7" s="44"/>
      <c r="I7" s="45"/>
      <c r="J7" s="45"/>
      <c r="K7" s="45"/>
      <c r="L7" s="45"/>
      <c r="M7" s="45"/>
      <c r="N7" s="46" t="s">
        <v>15</v>
      </c>
      <c r="O7" s="46"/>
      <c r="P7" s="45"/>
      <c r="Q7" s="45"/>
      <c r="R7" s="45"/>
      <c r="S7" s="47" t="s">
        <v>16</v>
      </c>
      <c r="T7" s="47"/>
      <c r="U7" s="48"/>
      <c r="V7" s="48"/>
      <c r="W7" s="48"/>
      <c r="X7" s="47" t="s">
        <v>17</v>
      </c>
      <c r="Y7" s="49"/>
      <c r="Z7" s="50" t="s">
        <v>18</v>
      </c>
      <c r="AA7" s="51"/>
      <c r="AB7" s="51"/>
      <c r="AC7" s="51"/>
      <c r="AD7" s="51"/>
      <c r="AE7" s="52"/>
      <c r="AF7" s="47" t="s">
        <v>19</v>
      </c>
      <c r="AG7" s="47"/>
      <c r="AH7" s="48"/>
      <c r="AI7" s="48"/>
      <c r="AJ7" s="48"/>
      <c r="AK7" s="48"/>
      <c r="AL7" s="47" t="s">
        <v>20</v>
      </c>
      <c r="AM7" s="47"/>
      <c r="AN7" s="53" t="s">
        <v>21</v>
      </c>
      <c r="AO7" s="54"/>
      <c r="AP7" s="54"/>
      <c r="AQ7" s="54"/>
      <c r="AR7" s="54"/>
      <c r="AS7" s="55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7" t="s">
        <v>22</v>
      </c>
      <c r="BF7" s="57"/>
      <c r="BG7" s="57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9"/>
      <c r="BS7" s="60"/>
      <c r="BT7" s="60"/>
      <c r="BU7" s="60"/>
      <c r="BV7" s="60"/>
      <c r="BW7" s="60"/>
      <c r="BZ7" s="30" t="s">
        <v>23</v>
      </c>
      <c r="CA7" s="14">
        <f>AT7-DAY(AT7)+1</f>
        <v>1</v>
      </c>
      <c r="CC7" s="15"/>
      <c r="CD7" s="2" t="s">
        <v>24</v>
      </c>
      <c r="CE7" s="2" t="s">
        <v>24</v>
      </c>
      <c r="CF7" s="2" t="s">
        <v>25</v>
      </c>
    </row>
    <row r="8" spans="1:84" s="4" customFormat="1" ht="18.75" customHeight="1" x14ac:dyDescent="0.15">
      <c r="A8" s="12" t="s">
        <v>26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Z8" s="30" t="s">
        <v>27</v>
      </c>
      <c r="CA8" s="14">
        <f>BH7-DAY(BH7)+1</f>
        <v>1</v>
      </c>
      <c r="CC8" s="29"/>
      <c r="CD8" s="61">
        <f ca="1">EDATE(TODAY(),-12*8)</f>
        <v>41202</v>
      </c>
      <c r="CE8" s="61">
        <f ca="1">EDATE(TODAY(),-12*3)</f>
        <v>43028</v>
      </c>
      <c r="CF8" s="61">
        <f ca="1">EDATE(TODAY(),-12*2)</f>
        <v>43393</v>
      </c>
    </row>
    <row r="9" spans="1:84" s="29" customFormat="1" ht="18.75" customHeight="1" x14ac:dyDescent="0.2">
      <c r="A9" s="62" t="s">
        <v>28</v>
      </c>
      <c r="B9" s="63"/>
      <c r="C9" s="63"/>
      <c r="D9" s="63"/>
      <c r="E9" s="63"/>
      <c r="F9" s="63"/>
      <c r="G9" s="63"/>
      <c r="H9" s="63"/>
      <c r="I9" s="63"/>
      <c r="J9" s="64"/>
      <c r="K9" s="65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7"/>
      <c r="AN9" s="68" t="s">
        <v>29</v>
      </c>
      <c r="AO9" s="69"/>
      <c r="AP9" s="69"/>
      <c r="AQ9" s="69"/>
      <c r="AR9" s="69"/>
      <c r="AS9" s="69"/>
      <c r="AT9" s="69"/>
      <c r="AU9" s="69"/>
      <c r="AV9" s="70"/>
      <c r="AW9" s="71"/>
      <c r="AX9" s="72"/>
      <c r="AY9" s="72"/>
      <c r="AZ9" s="72"/>
      <c r="BA9" s="72"/>
      <c r="BB9" s="72"/>
      <c r="BC9" s="72"/>
      <c r="BD9" s="73" t="s">
        <v>15</v>
      </c>
      <c r="BE9" s="73"/>
      <c r="BF9" s="74"/>
      <c r="BG9" s="74"/>
      <c r="BH9" s="74"/>
      <c r="BI9" s="74"/>
      <c r="BJ9" s="73" t="s">
        <v>16</v>
      </c>
      <c r="BK9" s="73"/>
      <c r="BL9" s="74"/>
      <c r="BM9" s="74"/>
      <c r="BN9" s="74"/>
      <c r="BO9" s="74"/>
      <c r="BP9" s="73" t="s">
        <v>17</v>
      </c>
      <c r="BQ9" s="73"/>
      <c r="BR9" s="75"/>
      <c r="CC9" s="4"/>
      <c r="CD9" s="76" t="str">
        <f ca="1">IF(YEAR(CD8)&lt;2019,TEXT(CD8,"ggge"),IF(YEAR(CD8)=2019,"令和元","令和"&amp;YEAR(CD8)-2018))</f>
        <v>平成24</v>
      </c>
      <c r="CE9" s="76" t="str">
        <f ca="1">IF(YEAR(CE8)&lt;2019,TEXT(CE8,"ggge"),IF(YEAR(CE8)=2019,"令和元","令和"&amp;YEAR(CE8)-2018))</f>
        <v>平成29</v>
      </c>
      <c r="CF9" s="76" t="str">
        <f ca="1">IF(YEAR(CF8)&lt;2019,TEXT(CF8,"ge"),"R"&amp;YEAR(CF8)-2018)</f>
        <v>H30</v>
      </c>
    </row>
    <row r="10" spans="1:84" s="29" customFormat="1" ht="18.75" customHeight="1" x14ac:dyDescent="0.2">
      <c r="A10" s="77"/>
      <c r="B10" s="78"/>
      <c r="C10" s="78"/>
      <c r="D10" s="78"/>
      <c r="E10" s="78"/>
      <c r="F10" s="78"/>
      <c r="G10" s="78"/>
      <c r="H10" s="78"/>
      <c r="I10" s="78"/>
      <c r="J10" s="79"/>
      <c r="K10" s="80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2"/>
      <c r="AN10" s="68" t="s">
        <v>30</v>
      </c>
      <c r="AO10" s="69"/>
      <c r="AP10" s="69"/>
      <c r="AQ10" s="69"/>
      <c r="AR10" s="69"/>
      <c r="AS10" s="69"/>
      <c r="AT10" s="69"/>
      <c r="AU10" s="69"/>
      <c r="AV10" s="70"/>
      <c r="AW10" s="83" t="s">
        <v>31</v>
      </c>
      <c r="AX10" s="83"/>
      <c r="AY10" s="83"/>
      <c r="AZ10" s="83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5" t="s">
        <v>12</v>
      </c>
      <c r="BQ10" s="85"/>
      <c r="BR10" s="86"/>
      <c r="CD10" s="8" t="str">
        <f ca="1">IF(CD9="平成31","令和元",IF(CD9="令和元","令和2",LEFT(CD9,2)&amp;MID(CD9,3,LEN(CD9)-2)+1))</f>
        <v>平成25</v>
      </c>
      <c r="CE10" s="8" t="str">
        <f ca="1">IF(CE9="平成31","令和元",IF(CE9="令和元","令和2",LEFT(CE9,2)&amp;MID(CE9,3,LEN(CE9)-2)+1))</f>
        <v>平成30</v>
      </c>
      <c r="CF10" s="8" t="str">
        <f t="shared" ref="CF10:CF11" ca="1" si="1">IF(CF9="H31","R1",LEFT(CF9,1)&amp;MID(CF9,2,LEN(CF9)-1)+1)</f>
        <v>H31</v>
      </c>
    </row>
    <row r="11" spans="1:84" s="29" customFormat="1" ht="18.75" customHeight="1" x14ac:dyDescent="0.15">
      <c r="A11" s="87" t="s">
        <v>32</v>
      </c>
      <c r="B11" s="88"/>
      <c r="C11" s="88"/>
      <c r="D11" s="88"/>
      <c r="E11" s="88"/>
      <c r="F11" s="88"/>
      <c r="G11" s="88"/>
      <c r="H11" s="88"/>
      <c r="I11" s="88"/>
      <c r="J11" s="89"/>
      <c r="K11" s="90"/>
      <c r="L11" s="91" t="s">
        <v>33</v>
      </c>
      <c r="M11" s="91"/>
      <c r="N11" s="92" t="s">
        <v>34</v>
      </c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1" t="s">
        <v>33</v>
      </c>
      <c r="AD11" s="91"/>
      <c r="AE11" s="92" t="s">
        <v>35</v>
      </c>
      <c r="AF11" s="92"/>
      <c r="AG11" s="92"/>
      <c r="AH11" s="92"/>
      <c r="AI11" s="92"/>
      <c r="AJ11" s="92"/>
      <c r="AK11" s="92"/>
      <c r="AL11" s="92"/>
      <c r="AM11" s="92"/>
      <c r="AN11" s="93"/>
      <c r="AO11" s="93"/>
      <c r="AP11" s="93"/>
      <c r="AQ11" s="93"/>
      <c r="AR11" s="93"/>
      <c r="AS11" s="93"/>
      <c r="AT11" s="93"/>
      <c r="AU11" s="93"/>
      <c r="AV11" s="93"/>
      <c r="AW11" s="94"/>
      <c r="AX11" s="94"/>
      <c r="AY11" s="94"/>
      <c r="AZ11" s="94"/>
      <c r="BA11" s="95"/>
      <c r="BB11" s="91" t="s">
        <v>33</v>
      </c>
      <c r="BC11" s="91"/>
      <c r="BD11" s="96" t="s">
        <v>36</v>
      </c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8"/>
      <c r="BQ11" s="98"/>
      <c r="BR11" s="99"/>
      <c r="CD11" s="8" t="str">
        <f t="shared" ref="CD11:CE18" ca="1" si="2">IF(CD10="平成31","令和元",IF(CD10="令和元","令和2",LEFT(CD10,2)&amp;MID(CD10,3,LEN(CD10)-2)+1))</f>
        <v>平成26</v>
      </c>
      <c r="CE11" s="8" t="str">
        <f t="shared" ca="1" si="2"/>
        <v>平成31</v>
      </c>
      <c r="CF11" s="8" t="str">
        <f t="shared" ca="1" si="1"/>
        <v>R1</v>
      </c>
    </row>
    <row r="12" spans="1:84" s="29" customFormat="1" ht="18.75" customHeight="1" thickBot="1" x14ac:dyDescent="0.2">
      <c r="A12" s="42" t="s">
        <v>37</v>
      </c>
      <c r="B12" s="43"/>
      <c r="C12" s="43"/>
      <c r="D12" s="43"/>
      <c r="E12" s="43"/>
      <c r="F12" s="43"/>
      <c r="G12" s="43"/>
      <c r="H12" s="43"/>
      <c r="I12" s="43"/>
      <c r="J12" s="100"/>
      <c r="K12" s="101"/>
      <c r="L12" s="102"/>
      <c r="M12" s="102"/>
      <c r="N12" s="102"/>
      <c r="O12" s="102"/>
      <c r="P12" s="102"/>
      <c r="Q12" s="102"/>
      <c r="R12" s="102"/>
      <c r="S12" s="102"/>
      <c r="T12" s="102"/>
      <c r="U12" s="103" t="s">
        <v>15</v>
      </c>
      <c r="V12" s="103"/>
      <c r="W12" s="104"/>
      <c r="X12" s="104"/>
      <c r="Y12" s="104"/>
      <c r="Z12" s="104"/>
      <c r="AA12" s="103" t="s">
        <v>16</v>
      </c>
      <c r="AB12" s="103"/>
      <c r="AC12" s="104"/>
      <c r="AD12" s="104"/>
      <c r="AE12" s="104"/>
      <c r="AF12" s="104"/>
      <c r="AG12" s="103" t="s">
        <v>38</v>
      </c>
      <c r="AH12" s="103"/>
      <c r="AI12" s="103"/>
      <c r="AJ12" s="103"/>
      <c r="AK12" s="102"/>
      <c r="AL12" s="102"/>
      <c r="AM12" s="102"/>
      <c r="AN12" s="102"/>
      <c r="AO12" s="102"/>
      <c r="AP12" s="102"/>
      <c r="AQ12" s="102"/>
      <c r="AR12" s="102"/>
      <c r="AS12" s="103" t="s">
        <v>15</v>
      </c>
      <c r="AT12" s="103"/>
      <c r="AU12" s="104"/>
      <c r="AV12" s="104"/>
      <c r="AW12" s="104"/>
      <c r="AX12" s="104"/>
      <c r="AY12" s="103" t="s">
        <v>16</v>
      </c>
      <c r="AZ12" s="103"/>
      <c r="BA12" s="104"/>
      <c r="BB12" s="104"/>
      <c r="BC12" s="104"/>
      <c r="BD12" s="104"/>
      <c r="BE12" s="105" t="s">
        <v>39</v>
      </c>
      <c r="BF12" s="105"/>
      <c r="BG12" s="105"/>
      <c r="BH12" s="105"/>
      <c r="BI12" s="105"/>
      <c r="BJ12" s="106" t="str">
        <f t="shared" ref="BJ12" si="3">IFERROR(DATEDIF(CA4,EDATE(CA5,1),"M"),"")</f>
        <v/>
      </c>
      <c r="BK12" s="106"/>
      <c r="BL12" s="106"/>
      <c r="BM12" s="106"/>
      <c r="BN12" s="107" t="s">
        <v>40</v>
      </c>
      <c r="BO12" s="107"/>
      <c r="BP12" s="107"/>
      <c r="BQ12" s="107"/>
      <c r="BR12" s="108"/>
      <c r="BS12" s="2"/>
      <c r="BT12" s="2"/>
      <c r="BU12" s="2"/>
      <c r="BV12" s="2"/>
      <c r="BW12" s="2"/>
      <c r="CC12" s="15"/>
      <c r="CD12" s="8" t="str">
        <f ca="1">IF(CD11="平成31","令和元",IF(CD11="令和元","令和2",LEFT(CD11,2)&amp;MID(CD11,3,LEN(CD11)-2)+1))</f>
        <v>平成27</v>
      </c>
      <c r="CE12" s="8" t="str">
        <f ca="1">IF(CE11="平成31","令和元",IF(CE11="令和元","令和2",LEFT(CE11,2)&amp;MID(CE11,3,LEN(CE11)-2)+1))</f>
        <v>令和元</v>
      </c>
      <c r="CF12" s="8" t="str">
        <f ca="1">IF(CF11="H31","R1",LEFT(CF11,1)&amp;MID(CF11,2,LEN(CF11)-1)+1)</f>
        <v>R2</v>
      </c>
    </row>
    <row r="13" spans="1:84" s="120" customFormat="1" ht="26.25" customHeight="1" x14ac:dyDescent="0.15">
      <c r="A13" s="109" t="s">
        <v>41</v>
      </c>
      <c r="B13" s="110"/>
      <c r="C13" s="110"/>
      <c r="D13" s="110"/>
      <c r="E13" s="110"/>
      <c r="F13" s="110"/>
      <c r="G13" s="110"/>
      <c r="H13" s="110"/>
      <c r="I13" s="110"/>
      <c r="J13" s="111"/>
      <c r="K13" s="112" t="s">
        <v>42</v>
      </c>
      <c r="L13" s="112"/>
      <c r="M13" s="112"/>
      <c r="N13" s="112"/>
      <c r="O13" s="112"/>
      <c r="P13" s="112"/>
      <c r="Q13" s="112"/>
      <c r="R13" s="112"/>
      <c r="S13" s="112"/>
      <c r="T13" s="113"/>
      <c r="U13" s="114" t="s">
        <v>43</v>
      </c>
      <c r="V13" s="112"/>
      <c r="W13" s="112"/>
      <c r="X13" s="112"/>
      <c r="Y13" s="112"/>
      <c r="Z13" s="112"/>
      <c r="AA13" s="112"/>
      <c r="AB13" s="112"/>
      <c r="AC13" s="112"/>
      <c r="AD13" s="115"/>
      <c r="AE13" s="112" t="s">
        <v>44</v>
      </c>
      <c r="AF13" s="112"/>
      <c r="AG13" s="112"/>
      <c r="AH13" s="112"/>
      <c r="AI13" s="112"/>
      <c r="AJ13" s="112"/>
      <c r="AK13" s="112"/>
      <c r="AL13" s="112"/>
      <c r="AM13" s="112"/>
      <c r="AN13" s="116"/>
      <c r="AO13" s="114" t="s">
        <v>45</v>
      </c>
      <c r="AP13" s="112"/>
      <c r="AQ13" s="112"/>
      <c r="AR13" s="112"/>
      <c r="AS13" s="112"/>
      <c r="AT13" s="112"/>
      <c r="AU13" s="112"/>
      <c r="AV13" s="112"/>
      <c r="AW13" s="112"/>
      <c r="AX13" s="112"/>
      <c r="AY13" s="112" t="s">
        <v>46</v>
      </c>
      <c r="AZ13" s="112"/>
      <c r="BA13" s="112"/>
      <c r="BB13" s="112"/>
      <c r="BC13" s="112"/>
      <c r="BD13" s="112"/>
      <c r="BE13" s="112"/>
      <c r="BF13" s="112"/>
      <c r="BG13" s="112"/>
      <c r="BH13" s="115"/>
      <c r="BI13" s="117" t="s">
        <v>47</v>
      </c>
      <c r="BJ13" s="118"/>
      <c r="BK13" s="118"/>
      <c r="BL13" s="118"/>
      <c r="BM13" s="118"/>
      <c r="BN13" s="118"/>
      <c r="BO13" s="118"/>
      <c r="BP13" s="118"/>
      <c r="BQ13" s="118"/>
      <c r="BR13" s="119"/>
      <c r="CC13" s="29"/>
      <c r="CD13" s="8" t="str">
        <f t="shared" ca="1" si="2"/>
        <v>平成28</v>
      </c>
      <c r="CE13" s="8" t="str">
        <f t="shared" ca="1" si="2"/>
        <v>令和2</v>
      </c>
      <c r="CF13" s="29"/>
    </row>
    <row r="14" spans="1:84" s="120" customFormat="1" ht="26.25" customHeight="1" x14ac:dyDescent="0.15">
      <c r="A14" s="121"/>
      <c r="B14" s="122"/>
      <c r="C14" s="122"/>
      <c r="D14" s="122"/>
      <c r="E14" s="122"/>
      <c r="F14" s="122"/>
      <c r="G14" s="122"/>
      <c r="H14" s="122"/>
      <c r="I14" s="122"/>
      <c r="J14" s="123"/>
      <c r="K14" s="112"/>
      <c r="L14" s="112"/>
      <c r="M14" s="112"/>
      <c r="N14" s="112"/>
      <c r="O14" s="112"/>
      <c r="P14" s="112"/>
      <c r="Q14" s="112"/>
      <c r="R14" s="112"/>
      <c r="S14" s="112"/>
      <c r="T14" s="113"/>
      <c r="U14" s="114"/>
      <c r="V14" s="112"/>
      <c r="W14" s="112"/>
      <c r="X14" s="112"/>
      <c r="Y14" s="112"/>
      <c r="Z14" s="112"/>
      <c r="AA14" s="112"/>
      <c r="AB14" s="112"/>
      <c r="AC14" s="112"/>
      <c r="AD14" s="115"/>
      <c r="AE14" s="112"/>
      <c r="AF14" s="112"/>
      <c r="AG14" s="112"/>
      <c r="AH14" s="112"/>
      <c r="AI14" s="112"/>
      <c r="AJ14" s="112"/>
      <c r="AK14" s="112"/>
      <c r="AL14" s="112"/>
      <c r="AM14" s="112"/>
      <c r="AN14" s="116"/>
      <c r="AO14" s="114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5"/>
      <c r="BI14" s="124"/>
      <c r="BJ14" s="112"/>
      <c r="BK14" s="112"/>
      <c r="BL14" s="112"/>
      <c r="BM14" s="112"/>
      <c r="BN14" s="112"/>
      <c r="BO14" s="112"/>
      <c r="BP14" s="112"/>
      <c r="BQ14" s="112"/>
      <c r="BR14" s="125"/>
      <c r="BZ14" s="120" t="s">
        <v>48</v>
      </c>
      <c r="CD14" s="8" t="str">
        <f t="shared" ca="1" si="2"/>
        <v>平成29</v>
      </c>
      <c r="CE14" s="2"/>
      <c r="CF14" s="4"/>
    </row>
    <row r="15" spans="1:84" s="142" customFormat="1" ht="18.75" customHeight="1" x14ac:dyDescent="0.15">
      <c r="A15" s="126"/>
      <c r="B15" s="102"/>
      <c r="C15" s="102"/>
      <c r="D15" s="127" t="s">
        <v>15</v>
      </c>
      <c r="E15" s="127"/>
      <c r="F15" s="102"/>
      <c r="G15" s="102"/>
      <c r="H15" s="102"/>
      <c r="I15" s="128" t="s">
        <v>49</v>
      </c>
      <c r="J15" s="129"/>
      <c r="K15" s="130" t="str">
        <f t="shared" ref="K15:K17" si="4">IF(BZ15&lt;&gt;"",$BA$10/$BJ$12,"")</f>
        <v/>
      </c>
      <c r="L15" s="131"/>
      <c r="M15" s="131"/>
      <c r="N15" s="131"/>
      <c r="O15" s="131"/>
      <c r="P15" s="131"/>
      <c r="Q15" s="131"/>
      <c r="R15" s="131"/>
      <c r="S15" s="132" t="s">
        <v>12</v>
      </c>
      <c r="T15" s="133"/>
      <c r="U15" s="134"/>
      <c r="V15" s="135"/>
      <c r="W15" s="135"/>
      <c r="X15" s="135"/>
      <c r="Y15" s="135"/>
      <c r="Z15" s="135"/>
      <c r="AA15" s="135"/>
      <c r="AB15" s="135"/>
      <c r="AC15" s="132" t="s">
        <v>12</v>
      </c>
      <c r="AD15" s="136"/>
      <c r="AE15" s="130" t="str">
        <f t="shared" ref="AE15:AE17" si="5">IF(BZ15="","",K15+U15)</f>
        <v/>
      </c>
      <c r="AF15" s="131"/>
      <c r="AG15" s="131"/>
      <c r="AH15" s="131"/>
      <c r="AI15" s="131"/>
      <c r="AJ15" s="131"/>
      <c r="AK15" s="131"/>
      <c r="AL15" s="131"/>
      <c r="AM15" s="132" t="s">
        <v>12</v>
      </c>
      <c r="AN15" s="137"/>
      <c r="AO15" s="138" t="str">
        <f>IF(BZ15="","",IF(BZ15=$CA$4,$BG$21,IF(BZ15=$CA$5,$BG$22,IF($L$11="■",8700,IF($AC$11="■",400,25700)))))</f>
        <v/>
      </c>
      <c r="AP15" s="131"/>
      <c r="AQ15" s="131"/>
      <c r="AR15" s="131"/>
      <c r="AS15" s="131"/>
      <c r="AT15" s="131"/>
      <c r="AU15" s="131"/>
      <c r="AV15" s="131"/>
      <c r="AW15" s="132" t="s">
        <v>12</v>
      </c>
      <c r="AX15" s="136"/>
      <c r="AY15" s="139"/>
      <c r="AZ15" s="135"/>
      <c r="BA15" s="135"/>
      <c r="BB15" s="135"/>
      <c r="BC15" s="135"/>
      <c r="BD15" s="135"/>
      <c r="BE15" s="135"/>
      <c r="BF15" s="135"/>
      <c r="BG15" s="132" t="s">
        <v>12</v>
      </c>
      <c r="BH15" s="140"/>
      <c r="BI15" s="141" t="str">
        <f t="shared" ref="BI15:BI17" si="6">IF(AE15="","",MIN(AE15,SUM(AO15,-AY15)))</f>
        <v/>
      </c>
      <c r="BJ15" s="131"/>
      <c r="BK15" s="131"/>
      <c r="BL15" s="131"/>
      <c r="BM15" s="131"/>
      <c r="BN15" s="131"/>
      <c r="BO15" s="131"/>
      <c r="BP15" s="131"/>
      <c r="BQ15" s="132" t="s">
        <v>12</v>
      </c>
      <c r="BR15" s="140"/>
      <c r="BV15" s="142">
        <f>7*10</f>
        <v>70</v>
      </c>
      <c r="BZ15" s="143" t="str">
        <f>IFERROR(DATEVALUE(A15&amp;"."&amp;F15&amp;".1"),"")</f>
        <v/>
      </c>
      <c r="CC15" s="120"/>
      <c r="CD15" s="8" t="str">
        <f t="shared" ca="1" si="2"/>
        <v>平成30</v>
      </c>
      <c r="CE15" s="29"/>
      <c r="CF15" s="29"/>
    </row>
    <row r="16" spans="1:84" s="142" customFormat="1" ht="18.75" customHeight="1" x14ac:dyDescent="0.15">
      <c r="A16" s="126"/>
      <c r="B16" s="102"/>
      <c r="C16" s="102"/>
      <c r="D16" s="127" t="s">
        <v>15</v>
      </c>
      <c r="E16" s="127"/>
      <c r="F16" s="102"/>
      <c r="G16" s="102"/>
      <c r="H16" s="102"/>
      <c r="I16" s="128" t="s">
        <v>49</v>
      </c>
      <c r="J16" s="129"/>
      <c r="K16" s="130" t="str">
        <f t="shared" si="4"/>
        <v/>
      </c>
      <c r="L16" s="131"/>
      <c r="M16" s="131"/>
      <c r="N16" s="131"/>
      <c r="O16" s="131"/>
      <c r="P16" s="131"/>
      <c r="Q16" s="131"/>
      <c r="R16" s="131"/>
      <c r="S16" s="132" t="s">
        <v>12</v>
      </c>
      <c r="T16" s="133"/>
      <c r="U16" s="134"/>
      <c r="V16" s="135"/>
      <c r="W16" s="135"/>
      <c r="X16" s="135"/>
      <c r="Y16" s="135"/>
      <c r="Z16" s="135"/>
      <c r="AA16" s="135"/>
      <c r="AB16" s="135"/>
      <c r="AC16" s="132" t="s">
        <v>12</v>
      </c>
      <c r="AD16" s="136"/>
      <c r="AE16" s="130" t="str">
        <f t="shared" si="5"/>
        <v/>
      </c>
      <c r="AF16" s="131"/>
      <c r="AG16" s="131"/>
      <c r="AH16" s="131"/>
      <c r="AI16" s="131"/>
      <c r="AJ16" s="131"/>
      <c r="AK16" s="131"/>
      <c r="AL16" s="131"/>
      <c r="AM16" s="132" t="s">
        <v>12</v>
      </c>
      <c r="AN16" s="137"/>
      <c r="AO16" s="138" t="str">
        <f>IF(BZ16="","",IF(BZ16=$CA$4,$BG$21,IF(BZ16=$CA$5,$BG$22,IF($L$11="■",8700,IF($AC$11="■",400,25700)))))</f>
        <v/>
      </c>
      <c r="AP16" s="131"/>
      <c r="AQ16" s="131"/>
      <c r="AR16" s="131"/>
      <c r="AS16" s="131"/>
      <c r="AT16" s="131"/>
      <c r="AU16" s="131"/>
      <c r="AV16" s="131"/>
      <c r="AW16" s="132" t="s">
        <v>12</v>
      </c>
      <c r="AX16" s="136"/>
      <c r="AY16" s="139"/>
      <c r="AZ16" s="135"/>
      <c r="BA16" s="135"/>
      <c r="BB16" s="135"/>
      <c r="BC16" s="135"/>
      <c r="BD16" s="135"/>
      <c r="BE16" s="135"/>
      <c r="BF16" s="135"/>
      <c r="BG16" s="132" t="s">
        <v>12</v>
      </c>
      <c r="BH16" s="140"/>
      <c r="BI16" s="141" t="str">
        <f t="shared" si="6"/>
        <v/>
      </c>
      <c r="BJ16" s="131"/>
      <c r="BK16" s="131"/>
      <c r="BL16" s="131"/>
      <c r="BM16" s="131"/>
      <c r="BN16" s="131"/>
      <c r="BO16" s="131"/>
      <c r="BP16" s="131"/>
      <c r="BQ16" s="132" t="s">
        <v>12</v>
      </c>
      <c r="BR16" s="140"/>
      <c r="BV16" s="142">
        <f t="shared" ref="BV16:BV17" si="7">7*10</f>
        <v>70</v>
      </c>
      <c r="BZ16" s="143" t="str">
        <f t="shared" ref="BZ16:BZ17" si="8">IFERROR(DATEVALUE(A16&amp;"."&amp;F16&amp;".1"),"")</f>
        <v/>
      </c>
      <c r="CD16" s="8" t="str">
        <f t="shared" ca="1" si="2"/>
        <v>平成31</v>
      </c>
      <c r="CE16" s="29"/>
      <c r="CF16" s="29"/>
    </row>
    <row r="17" spans="1:92" s="142" customFormat="1" ht="18.75" customHeight="1" thickBot="1" x14ac:dyDescent="0.2">
      <c r="A17" s="126"/>
      <c r="B17" s="102"/>
      <c r="C17" s="102"/>
      <c r="D17" s="127" t="s">
        <v>15</v>
      </c>
      <c r="E17" s="127"/>
      <c r="F17" s="102"/>
      <c r="G17" s="102"/>
      <c r="H17" s="102"/>
      <c r="I17" s="128" t="s">
        <v>49</v>
      </c>
      <c r="J17" s="129"/>
      <c r="K17" s="130" t="str">
        <f t="shared" si="4"/>
        <v/>
      </c>
      <c r="L17" s="131"/>
      <c r="M17" s="131"/>
      <c r="N17" s="131"/>
      <c r="O17" s="131"/>
      <c r="P17" s="131"/>
      <c r="Q17" s="131"/>
      <c r="R17" s="131"/>
      <c r="S17" s="132" t="s">
        <v>12</v>
      </c>
      <c r="T17" s="133"/>
      <c r="U17" s="134"/>
      <c r="V17" s="135"/>
      <c r="W17" s="135"/>
      <c r="X17" s="135"/>
      <c r="Y17" s="135"/>
      <c r="Z17" s="135"/>
      <c r="AA17" s="135"/>
      <c r="AB17" s="135"/>
      <c r="AC17" s="132" t="s">
        <v>12</v>
      </c>
      <c r="AD17" s="136"/>
      <c r="AE17" s="130" t="str">
        <f t="shared" si="5"/>
        <v/>
      </c>
      <c r="AF17" s="131"/>
      <c r="AG17" s="131"/>
      <c r="AH17" s="131"/>
      <c r="AI17" s="131"/>
      <c r="AJ17" s="131"/>
      <c r="AK17" s="131"/>
      <c r="AL17" s="131"/>
      <c r="AM17" s="132" t="s">
        <v>12</v>
      </c>
      <c r="AN17" s="137"/>
      <c r="AO17" s="138" t="str">
        <f>IF(BZ17="","",IF(BZ17=$CA$4,$BG$21,IF(BZ17=$CA$5,$BG$22,IF($L$11="■",8700,IF($AC$11="■",400,25700)))))</f>
        <v/>
      </c>
      <c r="AP17" s="131"/>
      <c r="AQ17" s="131"/>
      <c r="AR17" s="131"/>
      <c r="AS17" s="131"/>
      <c r="AT17" s="131"/>
      <c r="AU17" s="131"/>
      <c r="AV17" s="131"/>
      <c r="AW17" s="132" t="s">
        <v>12</v>
      </c>
      <c r="AX17" s="136"/>
      <c r="AY17" s="139"/>
      <c r="AZ17" s="135"/>
      <c r="BA17" s="135"/>
      <c r="BB17" s="135"/>
      <c r="BC17" s="135"/>
      <c r="BD17" s="135"/>
      <c r="BE17" s="135"/>
      <c r="BF17" s="135"/>
      <c r="BG17" s="132" t="s">
        <v>12</v>
      </c>
      <c r="BH17" s="140"/>
      <c r="BI17" s="144" t="str">
        <f t="shared" si="6"/>
        <v/>
      </c>
      <c r="BJ17" s="145"/>
      <c r="BK17" s="145"/>
      <c r="BL17" s="145"/>
      <c r="BM17" s="145"/>
      <c r="BN17" s="145"/>
      <c r="BO17" s="145"/>
      <c r="BP17" s="145"/>
      <c r="BQ17" s="146" t="s">
        <v>12</v>
      </c>
      <c r="BR17" s="147"/>
      <c r="BV17" s="142">
        <f t="shared" si="7"/>
        <v>70</v>
      </c>
      <c r="BZ17" s="143" t="str">
        <f t="shared" si="8"/>
        <v/>
      </c>
      <c r="CD17" s="8" t="str">
        <f t="shared" ca="1" si="2"/>
        <v>令和元</v>
      </c>
      <c r="CE17" s="29"/>
      <c r="CF17" s="29"/>
    </row>
    <row r="18" spans="1:92" s="151" customFormat="1" ht="18.75" customHeight="1" x14ac:dyDescent="0.4">
      <c r="A18" s="148"/>
      <c r="B18" s="149" t="s">
        <v>50</v>
      </c>
      <c r="C18" s="149"/>
      <c r="D18" s="149"/>
      <c r="E18" s="150" t="s">
        <v>51</v>
      </c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T18" s="152"/>
      <c r="BU18" s="152"/>
      <c r="BV18" s="152"/>
      <c r="BW18" s="152"/>
      <c r="CC18" s="142"/>
      <c r="CD18" s="8" t="str">
        <f t="shared" ca="1" si="2"/>
        <v>令和2</v>
      </c>
      <c r="CE18" s="29"/>
      <c r="CF18" s="29"/>
    </row>
    <row r="19" spans="1:92" s="156" customFormat="1" ht="28.5" customHeight="1" x14ac:dyDescent="0.4">
      <c r="A19" s="153"/>
      <c r="B19" s="154"/>
      <c r="C19" s="155"/>
      <c r="D19" s="155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T19" s="2"/>
      <c r="BU19" s="2"/>
      <c r="BV19" s="2"/>
      <c r="BW19" s="2"/>
      <c r="CC19" s="151"/>
      <c r="CD19" s="120"/>
      <c r="CE19" s="120"/>
      <c r="CF19" s="120"/>
    </row>
    <row r="20" spans="1:92" s="157" customFormat="1" ht="15" customHeight="1" x14ac:dyDescent="0.15">
      <c r="C20" s="158" t="s">
        <v>52</v>
      </c>
      <c r="E20" s="159"/>
      <c r="F20" s="160"/>
      <c r="G20" s="160"/>
      <c r="H20" s="160"/>
      <c r="I20" s="160"/>
      <c r="J20" s="160"/>
      <c r="K20" s="160"/>
      <c r="L20" s="161"/>
      <c r="M20" s="162"/>
      <c r="N20" s="162"/>
      <c r="O20" s="163"/>
      <c r="P20" s="163"/>
      <c r="Q20" s="163"/>
      <c r="R20" s="163"/>
      <c r="S20" s="163"/>
      <c r="T20" s="163"/>
      <c r="U20" s="163"/>
      <c r="V20" s="164" t="s">
        <v>53</v>
      </c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5"/>
      <c r="AH20" s="164" t="s">
        <v>54</v>
      </c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 t="s">
        <v>55</v>
      </c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5"/>
      <c r="BG20" s="164" t="s">
        <v>56</v>
      </c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3"/>
      <c r="BS20" s="163"/>
      <c r="BT20" s="163"/>
      <c r="BW20" s="4"/>
      <c r="BX20" s="4"/>
      <c r="BY20" s="4"/>
      <c r="BZ20" s="4"/>
      <c r="CA20" s="4"/>
      <c r="CB20" s="4"/>
      <c r="CC20" s="120"/>
      <c r="CD20" s="120"/>
      <c r="CE20" s="120"/>
      <c r="CF20" s="4"/>
      <c r="CG20" s="4"/>
    </row>
    <row r="21" spans="1:92" s="157" customFormat="1" ht="15" customHeight="1" x14ac:dyDescent="0.15">
      <c r="D21" s="166" t="str">
        <f>"利用開始の月（"&amp;IF(CA2&lt;&gt;"",TEXT(CA2,"ge.m"),"　　　")&amp;"月）"</f>
        <v>利用開始の月（　　　月）</v>
      </c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7" t="str">
        <f t="shared" ref="V21:V22" si="9">IF($L$11="■",8700,IF($AC$11="■",400,IF($BB$11="■",25700,"")))</f>
        <v/>
      </c>
      <c r="W21" s="167"/>
      <c r="X21" s="167"/>
      <c r="Y21" s="167"/>
      <c r="Z21" s="167"/>
      <c r="AA21" s="167"/>
      <c r="AB21" s="167"/>
      <c r="AC21" s="167"/>
      <c r="AD21" s="167"/>
      <c r="AE21" s="168" t="s">
        <v>12</v>
      </c>
      <c r="AF21" s="168"/>
      <c r="AG21" s="169" t="s">
        <v>57</v>
      </c>
      <c r="AH21" s="169"/>
      <c r="AI21" s="170"/>
      <c r="AJ21" s="170"/>
      <c r="AK21" s="170"/>
      <c r="AL21" s="170"/>
      <c r="AM21" s="170"/>
      <c r="AN21" s="170"/>
      <c r="AO21" s="170"/>
      <c r="AP21" s="170"/>
      <c r="AQ21" s="171" t="s">
        <v>17</v>
      </c>
      <c r="AR21" s="171"/>
      <c r="AS21" s="169" t="s">
        <v>58</v>
      </c>
      <c r="AT21" s="169"/>
      <c r="AU21" s="170"/>
      <c r="AV21" s="170"/>
      <c r="AW21" s="170"/>
      <c r="AX21" s="170"/>
      <c r="AY21" s="170"/>
      <c r="AZ21" s="170"/>
      <c r="BA21" s="170"/>
      <c r="BB21" s="170"/>
      <c r="BC21" s="171" t="s">
        <v>17</v>
      </c>
      <c r="BD21" s="171"/>
      <c r="BE21" s="169" t="s">
        <v>59</v>
      </c>
      <c r="BF21" s="169"/>
      <c r="BG21" s="167" t="str">
        <f>IFERROR(ROUNDDOWN(V21*AI21/AU21,-1),"")</f>
        <v/>
      </c>
      <c r="BH21" s="167"/>
      <c r="BI21" s="167"/>
      <c r="BJ21" s="167"/>
      <c r="BK21" s="167"/>
      <c r="BL21" s="167"/>
      <c r="BM21" s="167"/>
      <c r="BN21" s="167"/>
      <c r="BO21" s="167"/>
      <c r="BP21" s="171" t="s">
        <v>12</v>
      </c>
      <c r="BQ21" s="171"/>
      <c r="BR21" s="163"/>
      <c r="BS21" s="163"/>
      <c r="BT21" s="163"/>
      <c r="BW21" s="4"/>
      <c r="BX21" s="4"/>
      <c r="BY21" s="4"/>
      <c r="BZ21" s="4"/>
      <c r="CA21" s="4"/>
      <c r="CB21" s="4"/>
      <c r="CC21" s="142"/>
      <c r="CD21" s="142"/>
      <c r="CE21" s="142"/>
      <c r="CF21" s="4"/>
      <c r="CG21" s="4"/>
      <c r="CN21" s="172"/>
    </row>
    <row r="22" spans="1:92" s="157" customFormat="1" ht="15" customHeight="1" x14ac:dyDescent="0.15">
      <c r="D22" s="166" t="str">
        <f>"利用終了の月（"&amp;IF(CA3&lt;&gt;"",TEXT(CA3,"ge.m"),"　　　")&amp;"月）"</f>
        <v>利用終了の月（　　　月）</v>
      </c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73" t="str">
        <f t="shared" si="9"/>
        <v/>
      </c>
      <c r="W22" s="173"/>
      <c r="X22" s="173"/>
      <c r="Y22" s="173"/>
      <c r="Z22" s="173"/>
      <c r="AA22" s="173"/>
      <c r="AB22" s="173"/>
      <c r="AC22" s="173"/>
      <c r="AD22" s="173"/>
      <c r="AE22" s="174" t="s">
        <v>12</v>
      </c>
      <c r="AF22" s="174"/>
      <c r="AG22" s="169" t="s">
        <v>60</v>
      </c>
      <c r="AH22" s="169"/>
      <c r="AI22" s="175"/>
      <c r="AJ22" s="175"/>
      <c r="AK22" s="175"/>
      <c r="AL22" s="175"/>
      <c r="AM22" s="175"/>
      <c r="AN22" s="175"/>
      <c r="AO22" s="175"/>
      <c r="AP22" s="175"/>
      <c r="AQ22" s="176" t="s">
        <v>17</v>
      </c>
      <c r="AR22" s="176"/>
      <c r="AS22" s="169" t="s">
        <v>61</v>
      </c>
      <c r="AT22" s="169"/>
      <c r="AU22" s="175"/>
      <c r="AV22" s="175"/>
      <c r="AW22" s="175"/>
      <c r="AX22" s="175"/>
      <c r="AY22" s="175"/>
      <c r="AZ22" s="175"/>
      <c r="BA22" s="175"/>
      <c r="BB22" s="175"/>
      <c r="BC22" s="176" t="s">
        <v>17</v>
      </c>
      <c r="BD22" s="176"/>
      <c r="BE22" s="169" t="s">
        <v>62</v>
      </c>
      <c r="BF22" s="169"/>
      <c r="BG22" s="173" t="str">
        <f>IFERROR(ROUNDDOWN(V22*AI22/AU22,-1),"")</f>
        <v/>
      </c>
      <c r="BH22" s="173"/>
      <c r="BI22" s="173"/>
      <c r="BJ22" s="173"/>
      <c r="BK22" s="173"/>
      <c r="BL22" s="173"/>
      <c r="BM22" s="173"/>
      <c r="BN22" s="173"/>
      <c r="BO22" s="173"/>
      <c r="BP22" s="176" t="s">
        <v>12</v>
      </c>
      <c r="BQ22" s="176"/>
      <c r="BR22" s="163"/>
      <c r="BS22" s="163"/>
      <c r="BT22" s="163"/>
      <c r="BW22" s="4"/>
      <c r="BX22" s="4"/>
      <c r="BY22" s="4"/>
      <c r="BZ22" s="4"/>
      <c r="CA22" s="4"/>
      <c r="CB22" s="4"/>
      <c r="CC22" s="120"/>
      <c r="CD22" s="120"/>
      <c r="CE22" s="142"/>
      <c r="CF22" s="4"/>
      <c r="CG22" s="4"/>
      <c r="CN22" s="172"/>
    </row>
    <row r="23" spans="1:92" s="182" customFormat="1" ht="3.75" customHeight="1" x14ac:dyDescent="0.4">
      <c r="A23" s="177"/>
      <c r="B23" s="178"/>
      <c r="C23" s="179"/>
      <c r="D23" s="179"/>
      <c r="E23" s="180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0"/>
      <c r="AO23" s="180"/>
      <c r="AP23" s="180"/>
      <c r="AQ23" s="180"/>
      <c r="AR23" s="180"/>
      <c r="AS23" s="180"/>
      <c r="AT23" s="180"/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/>
      <c r="BF23" s="180"/>
      <c r="BG23" s="180"/>
      <c r="BH23" s="180"/>
      <c r="BI23" s="180"/>
      <c r="BJ23" s="180"/>
      <c r="BK23" s="180"/>
      <c r="BL23" s="180"/>
      <c r="BM23" s="180"/>
      <c r="BN23" s="180"/>
      <c r="BO23" s="180"/>
      <c r="BR23" s="2"/>
      <c r="BS23" s="2"/>
      <c r="BT23" s="2"/>
      <c r="BU23" s="2"/>
      <c r="BV23" s="2"/>
      <c r="BW23" s="2"/>
      <c r="BX23" s="2"/>
      <c r="BY23" s="2"/>
      <c r="BZ23" s="2"/>
      <c r="CA23" s="2"/>
      <c r="CG23" s="156"/>
      <c r="CH23" s="142"/>
      <c r="CI23" s="142"/>
      <c r="CJ23" s="142"/>
    </row>
    <row r="24" spans="1:92" s="4" customFormat="1" ht="18.75" customHeight="1" thickBot="1" x14ac:dyDescent="0.2">
      <c r="A24" s="183" t="s">
        <v>63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CC24" s="182"/>
      <c r="CD24" s="142"/>
      <c r="CE24" s="142"/>
      <c r="CF24" s="151"/>
    </row>
    <row r="25" spans="1:92" ht="18.75" customHeight="1" x14ac:dyDescent="0.4">
      <c r="A25" s="109" t="s">
        <v>64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84" t="s">
        <v>65</v>
      </c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6"/>
      <c r="AQ25" s="187" t="s">
        <v>66</v>
      </c>
      <c r="AR25" s="188"/>
      <c r="AS25" s="188"/>
      <c r="AT25" s="188"/>
      <c r="AU25" s="188"/>
      <c r="AV25" s="188"/>
      <c r="AW25" s="188"/>
      <c r="AX25" s="188"/>
      <c r="AY25" s="189"/>
      <c r="AZ25" s="187" t="s">
        <v>67</v>
      </c>
      <c r="BA25" s="188"/>
      <c r="BB25" s="188"/>
      <c r="BC25" s="188"/>
      <c r="BD25" s="188"/>
      <c r="BE25" s="188"/>
      <c r="BF25" s="188"/>
      <c r="BG25" s="188"/>
      <c r="BH25" s="188"/>
      <c r="BI25" s="190" t="s">
        <v>68</v>
      </c>
      <c r="BJ25" s="191"/>
      <c r="BK25" s="191"/>
      <c r="BL25" s="191"/>
      <c r="BM25" s="191"/>
      <c r="BN25" s="191"/>
      <c r="BO25" s="191"/>
      <c r="BP25" s="191"/>
      <c r="BQ25" s="191"/>
      <c r="BR25" s="192"/>
      <c r="CC25" s="4"/>
      <c r="CD25" s="142"/>
      <c r="CE25" s="142"/>
      <c r="CF25" s="156"/>
    </row>
    <row r="26" spans="1:92" ht="18.75" customHeight="1" x14ac:dyDescent="0.15">
      <c r="A26" s="193"/>
      <c r="B26" s="194"/>
      <c r="C26" s="194"/>
      <c r="D26" s="194"/>
      <c r="E26" s="194"/>
      <c r="F26" s="194"/>
      <c r="G26" s="194"/>
      <c r="H26" s="194"/>
      <c r="I26" s="194"/>
      <c r="J26" s="194"/>
      <c r="K26" s="195" t="s">
        <v>69</v>
      </c>
      <c r="L26" s="196"/>
      <c r="M26" s="196"/>
      <c r="N26" s="196"/>
      <c r="O26" s="196"/>
      <c r="P26" s="196"/>
      <c r="Q26" s="196"/>
      <c r="R26" s="196"/>
      <c r="S26" s="197"/>
      <c r="T26" s="198" t="s">
        <v>70</v>
      </c>
      <c r="U26" s="196"/>
      <c r="V26" s="196"/>
      <c r="W26" s="196"/>
      <c r="X26" s="197"/>
      <c r="Y26" s="198" t="s">
        <v>71</v>
      </c>
      <c r="Z26" s="196"/>
      <c r="AA26" s="196"/>
      <c r="AB26" s="196"/>
      <c r="AC26" s="196"/>
      <c r="AD26" s="196"/>
      <c r="AE26" s="196"/>
      <c r="AF26" s="196"/>
      <c r="AG26" s="197"/>
      <c r="AH26" s="198" t="s">
        <v>72</v>
      </c>
      <c r="AI26" s="196"/>
      <c r="AJ26" s="196"/>
      <c r="AK26" s="196"/>
      <c r="AL26" s="196"/>
      <c r="AM26" s="196"/>
      <c r="AN26" s="196"/>
      <c r="AO26" s="196"/>
      <c r="AP26" s="199"/>
      <c r="AQ26" s="200"/>
      <c r="AR26" s="201"/>
      <c r="AS26" s="201"/>
      <c r="AT26" s="201"/>
      <c r="AU26" s="201"/>
      <c r="AV26" s="201"/>
      <c r="AW26" s="201"/>
      <c r="AX26" s="201"/>
      <c r="AY26" s="202"/>
      <c r="AZ26" s="200"/>
      <c r="BA26" s="201"/>
      <c r="BB26" s="201"/>
      <c r="BC26" s="201"/>
      <c r="BD26" s="201"/>
      <c r="BE26" s="201"/>
      <c r="BF26" s="201"/>
      <c r="BG26" s="201"/>
      <c r="BH26" s="201"/>
      <c r="BI26" s="203"/>
      <c r="BJ26" s="201"/>
      <c r="BK26" s="201"/>
      <c r="BL26" s="201"/>
      <c r="BM26" s="201"/>
      <c r="BN26" s="201"/>
      <c r="BO26" s="201"/>
      <c r="BP26" s="201"/>
      <c r="BQ26" s="201"/>
      <c r="BR26" s="204"/>
      <c r="CD26" s="4"/>
      <c r="CE26" s="4"/>
      <c r="CF26" s="4"/>
    </row>
    <row r="27" spans="1:92" ht="18.75" customHeight="1" x14ac:dyDescent="0.15">
      <c r="A27" s="121"/>
      <c r="B27" s="122"/>
      <c r="C27" s="122"/>
      <c r="D27" s="122"/>
      <c r="E27" s="122"/>
      <c r="F27" s="122"/>
      <c r="G27" s="122"/>
      <c r="H27" s="122"/>
      <c r="I27" s="122"/>
      <c r="J27" s="122"/>
      <c r="K27" s="205"/>
      <c r="L27" s="206"/>
      <c r="M27" s="206"/>
      <c r="N27" s="206"/>
      <c r="O27" s="206"/>
      <c r="P27" s="206"/>
      <c r="Q27" s="206"/>
      <c r="R27" s="206"/>
      <c r="S27" s="207"/>
      <c r="T27" s="208"/>
      <c r="U27" s="206"/>
      <c r="V27" s="206"/>
      <c r="W27" s="206"/>
      <c r="X27" s="207"/>
      <c r="Y27" s="208"/>
      <c r="Z27" s="206"/>
      <c r="AA27" s="206"/>
      <c r="AB27" s="206"/>
      <c r="AC27" s="206"/>
      <c r="AD27" s="206"/>
      <c r="AE27" s="206"/>
      <c r="AF27" s="206"/>
      <c r="AG27" s="207"/>
      <c r="AH27" s="208"/>
      <c r="AI27" s="206"/>
      <c r="AJ27" s="206"/>
      <c r="AK27" s="206"/>
      <c r="AL27" s="206"/>
      <c r="AM27" s="206"/>
      <c r="AN27" s="206"/>
      <c r="AO27" s="206"/>
      <c r="AP27" s="209"/>
      <c r="AQ27" s="210"/>
      <c r="AR27" s="211"/>
      <c r="AS27" s="211"/>
      <c r="AT27" s="211"/>
      <c r="AU27" s="211"/>
      <c r="AV27" s="211"/>
      <c r="AW27" s="211"/>
      <c r="AX27" s="211"/>
      <c r="AY27" s="212"/>
      <c r="AZ27" s="210"/>
      <c r="BA27" s="211"/>
      <c r="BB27" s="211"/>
      <c r="BC27" s="211"/>
      <c r="BD27" s="211"/>
      <c r="BE27" s="211"/>
      <c r="BF27" s="211"/>
      <c r="BG27" s="211"/>
      <c r="BH27" s="211"/>
      <c r="BI27" s="213"/>
      <c r="BJ27" s="211"/>
      <c r="BK27" s="211"/>
      <c r="BL27" s="211"/>
      <c r="BM27" s="211"/>
      <c r="BN27" s="211"/>
      <c r="BO27" s="211"/>
      <c r="BP27" s="211"/>
      <c r="BQ27" s="211"/>
      <c r="BR27" s="214"/>
      <c r="BZ27" s="120" t="s">
        <v>48</v>
      </c>
      <c r="CD27" s="4"/>
      <c r="CE27" s="4"/>
      <c r="CF27" s="4"/>
    </row>
    <row r="28" spans="1:92" ht="18.75" customHeight="1" x14ac:dyDescent="0.15">
      <c r="A28" s="126"/>
      <c r="B28" s="102"/>
      <c r="C28" s="102"/>
      <c r="D28" s="215"/>
      <c r="E28" s="215" t="s">
        <v>15</v>
      </c>
      <c r="F28" s="102"/>
      <c r="G28" s="102"/>
      <c r="H28" s="102"/>
      <c r="I28" s="128" t="s">
        <v>49</v>
      </c>
      <c r="J28" s="129"/>
      <c r="K28" s="139"/>
      <c r="L28" s="135"/>
      <c r="M28" s="135"/>
      <c r="N28" s="135"/>
      <c r="O28" s="135"/>
      <c r="P28" s="135"/>
      <c r="Q28" s="135"/>
      <c r="R28" s="216" t="s">
        <v>12</v>
      </c>
      <c r="S28" s="217"/>
      <c r="T28" s="218"/>
      <c r="U28" s="104"/>
      <c r="V28" s="104"/>
      <c r="W28" s="128" t="s">
        <v>17</v>
      </c>
      <c r="X28" s="219"/>
      <c r="Y28" s="220" t="str">
        <f>IF(BZ28="","",T28*450)</f>
        <v/>
      </c>
      <c r="Z28" s="131"/>
      <c r="AA28" s="131"/>
      <c r="AB28" s="131"/>
      <c r="AC28" s="131"/>
      <c r="AD28" s="131"/>
      <c r="AE28" s="131"/>
      <c r="AF28" s="216" t="s">
        <v>12</v>
      </c>
      <c r="AG28" s="217"/>
      <c r="AH28" s="220" t="str">
        <f>IF(BZ28="","",MIN(K28,Y28))</f>
        <v/>
      </c>
      <c r="AI28" s="131"/>
      <c r="AJ28" s="131"/>
      <c r="AK28" s="131"/>
      <c r="AL28" s="131"/>
      <c r="AM28" s="131"/>
      <c r="AN28" s="131"/>
      <c r="AO28" s="216" t="s">
        <v>12</v>
      </c>
      <c r="AP28" s="221"/>
      <c r="AQ28" s="130" t="str">
        <f t="shared" ref="AQ28:AQ30" si="10">IF(BZ28="","",IF($AH$7=2,11300,IF($AH$7=3,16300,0)))</f>
        <v/>
      </c>
      <c r="AR28" s="131"/>
      <c r="AS28" s="131"/>
      <c r="AT28" s="131"/>
      <c r="AU28" s="131"/>
      <c r="AV28" s="131"/>
      <c r="AW28" s="131"/>
      <c r="AX28" s="216" t="s">
        <v>12</v>
      </c>
      <c r="AY28" s="221"/>
      <c r="AZ28" s="139"/>
      <c r="BA28" s="135"/>
      <c r="BB28" s="135"/>
      <c r="BC28" s="135"/>
      <c r="BD28" s="135"/>
      <c r="BE28" s="135"/>
      <c r="BF28" s="135"/>
      <c r="BG28" s="216" t="s">
        <v>12</v>
      </c>
      <c r="BH28" s="216"/>
      <c r="BI28" s="141" t="str">
        <f t="shared" ref="BI28:BI30" si="11">IF(K28="","",MIN(AH28,SUM(AQ28,-AZ28,-SUMIF($BZ$36:$BZ$38,BZ28,$AC$36:$AC$38))))</f>
        <v/>
      </c>
      <c r="BJ28" s="131"/>
      <c r="BK28" s="131"/>
      <c r="BL28" s="131"/>
      <c r="BM28" s="131"/>
      <c r="BN28" s="131"/>
      <c r="BO28" s="131"/>
      <c r="BP28" s="131"/>
      <c r="BQ28" s="216" t="s">
        <v>12</v>
      </c>
      <c r="BR28" s="222"/>
      <c r="BZ28" s="143" t="str">
        <f>IFERROR(DATEVALUE(A28&amp;"."&amp;F28&amp;".1"),"")</f>
        <v/>
      </c>
      <c r="CD28" s="4"/>
      <c r="CE28" s="4"/>
      <c r="CF28" s="4"/>
    </row>
    <row r="29" spans="1:92" ht="18.75" customHeight="1" x14ac:dyDescent="0.4">
      <c r="A29" s="126"/>
      <c r="B29" s="102"/>
      <c r="C29" s="102"/>
      <c r="D29" s="215"/>
      <c r="E29" s="215" t="s">
        <v>15</v>
      </c>
      <c r="F29" s="102"/>
      <c r="G29" s="102"/>
      <c r="H29" s="102"/>
      <c r="I29" s="128" t="s">
        <v>49</v>
      </c>
      <c r="J29" s="129"/>
      <c r="K29" s="139"/>
      <c r="L29" s="135"/>
      <c r="M29" s="135"/>
      <c r="N29" s="135"/>
      <c r="O29" s="135"/>
      <c r="P29" s="135"/>
      <c r="Q29" s="135"/>
      <c r="R29" s="216" t="s">
        <v>12</v>
      </c>
      <c r="S29" s="217"/>
      <c r="T29" s="218"/>
      <c r="U29" s="104"/>
      <c r="V29" s="104"/>
      <c r="W29" s="128" t="s">
        <v>17</v>
      </c>
      <c r="X29" s="219"/>
      <c r="Y29" s="220" t="str">
        <f>IF(BZ29="","",T29*450)</f>
        <v/>
      </c>
      <c r="Z29" s="131"/>
      <c r="AA29" s="131"/>
      <c r="AB29" s="131"/>
      <c r="AC29" s="131"/>
      <c r="AD29" s="131"/>
      <c r="AE29" s="131"/>
      <c r="AF29" s="216" t="s">
        <v>12</v>
      </c>
      <c r="AG29" s="217"/>
      <c r="AH29" s="220" t="str">
        <f>IF(BZ29="","",MIN(K29,Y29))</f>
        <v/>
      </c>
      <c r="AI29" s="131"/>
      <c r="AJ29" s="131"/>
      <c r="AK29" s="131"/>
      <c r="AL29" s="131"/>
      <c r="AM29" s="131"/>
      <c r="AN29" s="131"/>
      <c r="AO29" s="216" t="s">
        <v>12</v>
      </c>
      <c r="AP29" s="221"/>
      <c r="AQ29" s="130" t="str">
        <f t="shared" si="10"/>
        <v/>
      </c>
      <c r="AR29" s="131"/>
      <c r="AS29" s="131"/>
      <c r="AT29" s="131"/>
      <c r="AU29" s="131"/>
      <c r="AV29" s="131"/>
      <c r="AW29" s="131"/>
      <c r="AX29" s="216" t="s">
        <v>12</v>
      </c>
      <c r="AY29" s="221"/>
      <c r="AZ29" s="139"/>
      <c r="BA29" s="135"/>
      <c r="BB29" s="135"/>
      <c r="BC29" s="135"/>
      <c r="BD29" s="135"/>
      <c r="BE29" s="135"/>
      <c r="BF29" s="135"/>
      <c r="BG29" s="216" t="s">
        <v>12</v>
      </c>
      <c r="BH29" s="216"/>
      <c r="BI29" s="141" t="str">
        <f t="shared" si="11"/>
        <v/>
      </c>
      <c r="BJ29" s="131"/>
      <c r="BK29" s="131"/>
      <c r="BL29" s="131"/>
      <c r="BM29" s="131"/>
      <c r="BN29" s="131"/>
      <c r="BO29" s="131"/>
      <c r="BP29" s="131"/>
      <c r="BQ29" s="216" t="s">
        <v>12</v>
      </c>
      <c r="BR29" s="222"/>
      <c r="BZ29" s="143" t="str">
        <f t="shared" ref="BZ29:BZ30" si="12">IFERROR(DATEVALUE(A29&amp;"."&amp;F29&amp;".1"),"")</f>
        <v/>
      </c>
      <c r="CD29" s="151"/>
      <c r="CE29" s="151"/>
      <c r="CF29" s="182"/>
    </row>
    <row r="30" spans="1:92" ht="18.75" customHeight="1" thickBot="1" x14ac:dyDescent="0.2">
      <c r="A30" s="126"/>
      <c r="B30" s="102"/>
      <c r="C30" s="102"/>
      <c r="D30" s="127" t="s">
        <v>15</v>
      </c>
      <c r="E30" s="127"/>
      <c r="F30" s="102"/>
      <c r="G30" s="102"/>
      <c r="H30" s="102"/>
      <c r="I30" s="128" t="s">
        <v>49</v>
      </c>
      <c r="J30" s="129"/>
      <c r="K30" s="139"/>
      <c r="L30" s="135"/>
      <c r="M30" s="135"/>
      <c r="N30" s="135"/>
      <c r="O30" s="135"/>
      <c r="P30" s="135"/>
      <c r="Q30" s="135"/>
      <c r="R30" s="216" t="s">
        <v>12</v>
      </c>
      <c r="S30" s="217"/>
      <c r="T30" s="218"/>
      <c r="U30" s="104"/>
      <c r="V30" s="104"/>
      <c r="W30" s="128" t="s">
        <v>17</v>
      </c>
      <c r="X30" s="219"/>
      <c r="Y30" s="220" t="str">
        <f>IF(BZ30="","",T30*450)</f>
        <v/>
      </c>
      <c r="Z30" s="131"/>
      <c r="AA30" s="131"/>
      <c r="AB30" s="131"/>
      <c r="AC30" s="131"/>
      <c r="AD30" s="131"/>
      <c r="AE30" s="131"/>
      <c r="AF30" s="216" t="s">
        <v>12</v>
      </c>
      <c r="AG30" s="217"/>
      <c r="AH30" s="220" t="str">
        <f>IF(BZ30="","",MIN(K30,Y30))</f>
        <v/>
      </c>
      <c r="AI30" s="131"/>
      <c r="AJ30" s="131"/>
      <c r="AK30" s="131"/>
      <c r="AL30" s="131"/>
      <c r="AM30" s="131"/>
      <c r="AN30" s="131"/>
      <c r="AO30" s="216" t="s">
        <v>12</v>
      </c>
      <c r="AP30" s="221"/>
      <c r="AQ30" s="130" t="str">
        <f t="shared" si="10"/>
        <v/>
      </c>
      <c r="AR30" s="131"/>
      <c r="AS30" s="131"/>
      <c r="AT30" s="131"/>
      <c r="AU30" s="131"/>
      <c r="AV30" s="131"/>
      <c r="AW30" s="131"/>
      <c r="AX30" s="216" t="s">
        <v>12</v>
      </c>
      <c r="AY30" s="221"/>
      <c r="AZ30" s="139"/>
      <c r="BA30" s="135"/>
      <c r="BB30" s="135"/>
      <c r="BC30" s="135"/>
      <c r="BD30" s="135"/>
      <c r="BE30" s="135"/>
      <c r="BF30" s="135"/>
      <c r="BG30" s="216" t="s">
        <v>12</v>
      </c>
      <c r="BH30" s="216"/>
      <c r="BI30" s="144" t="str">
        <f t="shared" si="11"/>
        <v/>
      </c>
      <c r="BJ30" s="145"/>
      <c r="BK30" s="145"/>
      <c r="BL30" s="145"/>
      <c r="BM30" s="145"/>
      <c r="BN30" s="145"/>
      <c r="BO30" s="145"/>
      <c r="BP30" s="145"/>
      <c r="BQ30" s="223" t="s">
        <v>12</v>
      </c>
      <c r="BR30" s="224"/>
      <c r="BZ30" s="143" t="str">
        <f t="shared" si="12"/>
        <v/>
      </c>
      <c r="CD30" s="182"/>
      <c r="CE30" s="182"/>
      <c r="CF30" s="4"/>
    </row>
    <row r="31" spans="1:92" s="227" customFormat="1" ht="12" customHeight="1" x14ac:dyDescent="0.4">
      <c r="A31" s="225"/>
      <c r="B31" s="149" t="s">
        <v>73</v>
      </c>
      <c r="C31" s="149"/>
      <c r="D31" s="149"/>
      <c r="E31" s="150" t="s">
        <v>74</v>
      </c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226"/>
      <c r="CC31" s="2"/>
      <c r="CD31" s="182"/>
      <c r="CE31" s="182"/>
      <c r="CF31" s="2"/>
    </row>
    <row r="32" spans="1:92" s="4" customFormat="1" ht="18.75" customHeight="1" thickBot="1" x14ac:dyDescent="0.2">
      <c r="A32" s="183" t="s">
        <v>75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CC32" s="227"/>
      <c r="CF32" s="2"/>
    </row>
    <row r="33" spans="1:95" ht="18.75" customHeight="1" x14ac:dyDescent="0.15">
      <c r="A33" s="109" t="s">
        <v>64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87" t="s">
        <v>76</v>
      </c>
      <c r="L33" s="188"/>
      <c r="M33" s="188"/>
      <c r="N33" s="188"/>
      <c r="O33" s="188"/>
      <c r="P33" s="188"/>
      <c r="Q33" s="188"/>
      <c r="R33" s="188"/>
      <c r="S33" s="189"/>
      <c r="T33" s="187" t="s">
        <v>77</v>
      </c>
      <c r="U33" s="188"/>
      <c r="V33" s="188"/>
      <c r="W33" s="188"/>
      <c r="X33" s="188"/>
      <c r="Y33" s="188"/>
      <c r="Z33" s="188"/>
      <c r="AA33" s="188"/>
      <c r="AB33" s="189"/>
      <c r="AC33" s="187" t="s">
        <v>78</v>
      </c>
      <c r="AD33" s="188"/>
      <c r="AE33" s="188"/>
      <c r="AF33" s="188"/>
      <c r="AG33" s="188"/>
      <c r="AH33" s="188"/>
      <c r="AI33" s="188"/>
      <c r="AJ33" s="188"/>
      <c r="AK33" s="189"/>
      <c r="AL33" s="190" t="s">
        <v>79</v>
      </c>
      <c r="AM33" s="191"/>
      <c r="AN33" s="191"/>
      <c r="AO33" s="191"/>
      <c r="AP33" s="191"/>
      <c r="AQ33" s="191"/>
      <c r="AR33" s="191"/>
      <c r="AS33" s="191"/>
      <c r="AT33" s="191"/>
      <c r="AU33" s="192"/>
      <c r="CC33" s="4"/>
    </row>
    <row r="34" spans="1:95" ht="18.75" customHeight="1" x14ac:dyDescent="0.4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200"/>
      <c r="L34" s="201"/>
      <c r="M34" s="201"/>
      <c r="N34" s="201"/>
      <c r="O34" s="201"/>
      <c r="P34" s="201"/>
      <c r="Q34" s="201"/>
      <c r="R34" s="201"/>
      <c r="S34" s="202"/>
      <c r="T34" s="200"/>
      <c r="U34" s="201"/>
      <c r="V34" s="201"/>
      <c r="W34" s="201"/>
      <c r="X34" s="201"/>
      <c r="Y34" s="201"/>
      <c r="Z34" s="201"/>
      <c r="AA34" s="201"/>
      <c r="AB34" s="202"/>
      <c r="AC34" s="200"/>
      <c r="AD34" s="201"/>
      <c r="AE34" s="201"/>
      <c r="AF34" s="201"/>
      <c r="AG34" s="201"/>
      <c r="AH34" s="201"/>
      <c r="AI34" s="201"/>
      <c r="AJ34" s="201"/>
      <c r="AK34" s="202"/>
      <c r="AL34" s="203"/>
      <c r="AM34" s="201"/>
      <c r="AN34" s="201"/>
      <c r="AO34" s="201"/>
      <c r="AP34" s="201"/>
      <c r="AQ34" s="201"/>
      <c r="AR34" s="201"/>
      <c r="AS34" s="201"/>
      <c r="AT34" s="201"/>
      <c r="AU34" s="204"/>
    </row>
    <row r="35" spans="1:95" ht="18.75" customHeight="1" x14ac:dyDescent="0.4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210"/>
      <c r="L35" s="211"/>
      <c r="M35" s="211"/>
      <c r="N35" s="211"/>
      <c r="O35" s="211"/>
      <c r="P35" s="211"/>
      <c r="Q35" s="211"/>
      <c r="R35" s="211"/>
      <c r="S35" s="212"/>
      <c r="T35" s="210"/>
      <c r="U35" s="211"/>
      <c r="V35" s="211"/>
      <c r="W35" s="211"/>
      <c r="X35" s="211"/>
      <c r="Y35" s="211"/>
      <c r="Z35" s="211"/>
      <c r="AA35" s="211"/>
      <c r="AB35" s="212"/>
      <c r="AC35" s="210"/>
      <c r="AD35" s="211"/>
      <c r="AE35" s="211"/>
      <c r="AF35" s="211"/>
      <c r="AG35" s="211"/>
      <c r="AH35" s="211"/>
      <c r="AI35" s="211"/>
      <c r="AJ35" s="211"/>
      <c r="AK35" s="212"/>
      <c r="AL35" s="213"/>
      <c r="AM35" s="211"/>
      <c r="AN35" s="211"/>
      <c r="AO35" s="211"/>
      <c r="AP35" s="211"/>
      <c r="AQ35" s="211"/>
      <c r="AR35" s="211"/>
      <c r="AS35" s="211"/>
      <c r="AT35" s="211"/>
      <c r="AU35" s="214"/>
      <c r="BZ35" s="120" t="s">
        <v>48</v>
      </c>
    </row>
    <row r="36" spans="1:95" ht="18.75" customHeight="1" x14ac:dyDescent="0.4">
      <c r="A36" s="126"/>
      <c r="B36" s="102"/>
      <c r="C36" s="102"/>
      <c r="D36" s="215"/>
      <c r="E36" s="215" t="s">
        <v>15</v>
      </c>
      <c r="F36" s="102"/>
      <c r="G36" s="102"/>
      <c r="H36" s="102"/>
      <c r="I36" s="128" t="s">
        <v>49</v>
      </c>
      <c r="J36" s="129"/>
      <c r="K36" s="139"/>
      <c r="L36" s="135"/>
      <c r="M36" s="135"/>
      <c r="N36" s="135"/>
      <c r="O36" s="135"/>
      <c r="P36" s="135"/>
      <c r="Q36" s="135"/>
      <c r="R36" s="216" t="s">
        <v>12</v>
      </c>
      <c r="S36" s="221"/>
      <c r="T36" s="130" t="str">
        <f t="shared" ref="T36:T38" si="13">IF(BZ36="","",IF(BZ36=$CA$7,$BG$44,IF(BZ36=$CA$8,$BG$45,IF($AH$7=2,11300,IF($AH$7=3,16300,0)))))</f>
        <v/>
      </c>
      <c r="U36" s="131"/>
      <c r="V36" s="131"/>
      <c r="W36" s="131"/>
      <c r="X36" s="131"/>
      <c r="Y36" s="131"/>
      <c r="Z36" s="131"/>
      <c r="AA36" s="216" t="s">
        <v>12</v>
      </c>
      <c r="AB36" s="216"/>
      <c r="AC36" s="139"/>
      <c r="AD36" s="135"/>
      <c r="AE36" s="135"/>
      <c r="AF36" s="135"/>
      <c r="AG36" s="135"/>
      <c r="AH36" s="135"/>
      <c r="AI36" s="135"/>
      <c r="AJ36" s="216" t="s">
        <v>12</v>
      </c>
      <c r="AK36" s="216"/>
      <c r="AL36" s="141" t="str">
        <f t="shared" ref="AL36:AL38" si="14">IF(BZ36="","",IF(K36&gt;0,MIN(K36,SUM(T36,-SUMIF($BZ$28:$BZ$30,BZ36,$BI$28:$BI$30),-SUMIF($BZ$28:$BZ$30,BZ36,$AZ$28:$AZ$30),-AC36)),0))</f>
        <v/>
      </c>
      <c r="AM36" s="131"/>
      <c r="AN36" s="131"/>
      <c r="AO36" s="131"/>
      <c r="AP36" s="131"/>
      <c r="AQ36" s="131"/>
      <c r="AR36" s="131"/>
      <c r="AS36" s="131"/>
      <c r="AT36" s="216" t="s">
        <v>12</v>
      </c>
      <c r="AU36" s="222"/>
      <c r="BZ36" s="143" t="str">
        <f>IFERROR(DATEVALUE(A36&amp;"."&amp;F36&amp;".1"),"")</f>
        <v/>
      </c>
    </row>
    <row r="37" spans="1:95" ht="18.75" customHeight="1" x14ac:dyDescent="0.4">
      <c r="A37" s="126"/>
      <c r="B37" s="102"/>
      <c r="C37" s="102"/>
      <c r="D37" s="215"/>
      <c r="E37" s="215" t="s">
        <v>15</v>
      </c>
      <c r="F37" s="102"/>
      <c r="G37" s="102"/>
      <c r="H37" s="102"/>
      <c r="I37" s="128" t="s">
        <v>49</v>
      </c>
      <c r="J37" s="129"/>
      <c r="K37" s="139"/>
      <c r="L37" s="135"/>
      <c r="M37" s="135"/>
      <c r="N37" s="135"/>
      <c r="O37" s="135"/>
      <c r="P37" s="135"/>
      <c r="Q37" s="135"/>
      <c r="R37" s="216" t="s">
        <v>12</v>
      </c>
      <c r="S37" s="221"/>
      <c r="T37" s="130" t="str">
        <f t="shared" si="13"/>
        <v/>
      </c>
      <c r="U37" s="131"/>
      <c r="V37" s="131"/>
      <c r="W37" s="131"/>
      <c r="X37" s="131"/>
      <c r="Y37" s="131"/>
      <c r="Z37" s="131"/>
      <c r="AA37" s="216" t="s">
        <v>12</v>
      </c>
      <c r="AB37" s="216"/>
      <c r="AC37" s="139"/>
      <c r="AD37" s="135"/>
      <c r="AE37" s="135"/>
      <c r="AF37" s="135"/>
      <c r="AG37" s="135"/>
      <c r="AH37" s="135"/>
      <c r="AI37" s="135"/>
      <c r="AJ37" s="216" t="s">
        <v>12</v>
      </c>
      <c r="AK37" s="216"/>
      <c r="AL37" s="141" t="str">
        <f t="shared" si="14"/>
        <v/>
      </c>
      <c r="AM37" s="131"/>
      <c r="AN37" s="131"/>
      <c r="AO37" s="131"/>
      <c r="AP37" s="131"/>
      <c r="AQ37" s="131"/>
      <c r="AR37" s="131"/>
      <c r="AS37" s="131"/>
      <c r="AT37" s="216" t="s">
        <v>12</v>
      </c>
      <c r="AU37" s="222"/>
      <c r="BZ37" s="143" t="str">
        <f>IFERROR(DATEVALUE(A37&amp;"."&amp;F37&amp;".1"),"")</f>
        <v/>
      </c>
      <c r="CF37" s="227"/>
    </row>
    <row r="38" spans="1:95" ht="18.75" customHeight="1" thickBot="1" x14ac:dyDescent="0.2">
      <c r="A38" s="126"/>
      <c r="B38" s="102"/>
      <c r="C38" s="102"/>
      <c r="D38" s="127" t="s">
        <v>15</v>
      </c>
      <c r="E38" s="127"/>
      <c r="F38" s="102"/>
      <c r="G38" s="102"/>
      <c r="H38" s="102"/>
      <c r="I38" s="128" t="s">
        <v>49</v>
      </c>
      <c r="J38" s="129"/>
      <c r="K38" s="139"/>
      <c r="L38" s="135"/>
      <c r="M38" s="135"/>
      <c r="N38" s="135"/>
      <c r="O38" s="135"/>
      <c r="P38" s="135"/>
      <c r="Q38" s="135"/>
      <c r="R38" s="216" t="s">
        <v>12</v>
      </c>
      <c r="S38" s="221"/>
      <c r="T38" s="130" t="str">
        <f t="shared" si="13"/>
        <v/>
      </c>
      <c r="U38" s="131"/>
      <c r="V38" s="131"/>
      <c r="W38" s="131"/>
      <c r="X38" s="131"/>
      <c r="Y38" s="131"/>
      <c r="Z38" s="131"/>
      <c r="AA38" s="216" t="s">
        <v>12</v>
      </c>
      <c r="AB38" s="216"/>
      <c r="AC38" s="139"/>
      <c r="AD38" s="135"/>
      <c r="AE38" s="135"/>
      <c r="AF38" s="135"/>
      <c r="AG38" s="135"/>
      <c r="AH38" s="135"/>
      <c r="AI38" s="135"/>
      <c r="AJ38" s="216" t="s">
        <v>12</v>
      </c>
      <c r="AK38" s="216"/>
      <c r="AL38" s="144" t="str">
        <f t="shared" si="14"/>
        <v/>
      </c>
      <c r="AM38" s="145"/>
      <c r="AN38" s="145"/>
      <c r="AO38" s="145"/>
      <c r="AP38" s="145"/>
      <c r="AQ38" s="145"/>
      <c r="AR38" s="145"/>
      <c r="AS38" s="145"/>
      <c r="AT38" s="223" t="s">
        <v>12</v>
      </c>
      <c r="AU38" s="224"/>
      <c r="BZ38" s="143" t="str">
        <f>IFERROR(DATEVALUE(A38&amp;"."&amp;F38&amp;".1"),"")</f>
        <v/>
      </c>
      <c r="CF38" s="4"/>
    </row>
    <row r="39" spans="1:95" s="227" customFormat="1" ht="12" customHeight="1" x14ac:dyDescent="0.4">
      <c r="A39" s="225"/>
      <c r="B39" s="149" t="s">
        <v>80</v>
      </c>
      <c r="C39" s="149"/>
      <c r="D39" s="149"/>
      <c r="E39" s="150" t="s">
        <v>81</v>
      </c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CC39" s="2"/>
      <c r="CF39" s="2"/>
    </row>
    <row r="40" spans="1:95" s="230" customFormat="1" ht="12" customHeight="1" x14ac:dyDescent="0.15">
      <c r="A40" s="228"/>
      <c r="B40" s="154"/>
      <c r="C40" s="229"/>
      <c r="D40" s="229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CC40" s="227"/>
      <c r="CD40" s="4"/>
      <c r="CE40" s="4"/>
      <c r="CF40" s="2"/>
    </row>
    <row r="41" spans="1:95" s="151" customFormat="1" ht="18.75" customHeight="1" x14ac:dyDescent="0.4">
      <c r="A41" s="148"/>
      <c r="B41" s="149" t="s">
        <v>82</v>
      </c>
      <c r="C41" s="149"/>
      <c r="D41" s="149"/>
      <c r="E41" s="150" t="s">
        <v>83</v>
      </c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T41" s="152"/>
      <c r="BU41" s="152"/>
      <c r="BV41" s="152"/>
      <c r="BW41" s="152"/>
      <c r="CC41" s="230"/>
      <c r="CD41" s="2"/>
      <c r="CE41" s="2"/>
      <c r="CF41" s="2"/>
    </row>
    <row r="42" spans="1:95" s="156" customFormat="1" ht="18.75" customHeight="1" x14ac:dyDescent="0.4">
      <c r="A42" s="153"/>
      <c r="B42" s="154"/>
      <c r="C42" s="155"/>
      <c r="D42" s="155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T42" s="2"/>
      <c r="BU42" s="2"/>
      <c r="BV42" s="2"/>
      <c r="BW42" s="2"/>
      <c r="CC42" s="151"/>
      <c r="CD42" s="2"/>
      <c r="CE42" s="2"/>
      <c r="CF42" s="2"/>
    </row>
    <row r="43" spans="1:95" s="157" customFormat="1" ht="15" customHeight="1" x14ac:dyDescent="0.15">
      <c r="C43" s="158" t="s">
        <v>52</v>
      </c>
      <c r="F43" s="159"/>
      <c r="G43" s="160"/>
      <c r="H43" s="160"/>
      <c r="I43" s="160"/>
      <c r="J43" s="160"/>
      <c r="K43" s="160"/>
      <c r="L43" s="160"/>
      <c r="M43" s="161"/>
      <c r="N43" s="162"/>
      <c r="O43" s="162"/>
      <c r="P43" s="163"/>
      <c r="Q43" s="163"/>
      <c r="R43" s="163"/>
      <c r="S43" s="163"/>
      <c r="T43" s="163"/>
      <c r="U43" s="163"/>
      <c r="V43" s="164" t="s">
        <v>53</v>
      </c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5"/>
      <c r="AH43" s="164" t="s">
        <v>84</v>
      </c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5"/>
      <c r="AU43" s="164" t="s">
        <v>85</v>
      </c>
      <c r="AV43" s="164"/>
      <c r="AW43" s="164"/>
      <c r="AX43" s="164"/>
      <c r="AY43" s="164"/>
      <c r="AZ43" s="164"/>
      <c r="BA43" s="164"/>
      <c r="BB43" s="164"/>
      <c r="BC43" s="164"/>
      <c r="BD43" s="164"/>
      <c r="BE43" s="165"/>
      <c r="BF43" s="165"/>
      <c r="BG43" s="164" t="s">
        <v>86</v>
      </c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231"/>
      <c r="BS43" s="231"/>
      <c r="BT43" s="163"/>
      <c r="BU43" s="163"/>
      <c r="BV43" s="163"/>
      <c r="BW43" s="163"/>
      <c r="BZ43" s="4"/>
      <c r="CA43" s="4"/>
      <c r="CB43" s="4"/>
      <c r="CC43" s="4"/>
      <c r="CD43" s="4"/>
      <c r="CE43" s="4"/>
      <c r="CF43" s="2"/>
      <c r="CG43" s="2"/>
      <c r="CH43" s="2"/>
      <c r="CI43" s="4"/>
      <c r="CJ43" s="4"/>
    </row>
    <row r="44" spans="1:95" s="157" customFormat="1" ht="15" customHeight="1" x14ac:dyDescent="0.15">
      <c r="D44" s="166" t="str">
        <f>"認定開始の月（"&amp;IF(AT7&lt;&gt;"",TEXT(AT7,"ge.m"),"　　　")&amp;"月）"</f>
        <v>認定開始の月（　　　月）</v>
      </c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7" t="str">
        <f>IF($AH$7=2,11300,IF($AH$7=3,16300,""))</f>
        <v/>
      </c>
      <c r="W44" s="167"/>
      <c r="X44" s="167"/>
      <c r="Y44" s="167"/>
      <c r="Z44" s="167"/>
      <c r="AA44" s="167"/>
      <c r="AB44" s="167"/>
      <c r="AC44" s="167"/>
      <c r="AD44" s="167"/>
      <c r="AE44" s="168" t="s">
        <v>12</v>
      </c>
      <c r="AF44" s="168"/>
      <c r="AG44" s="169" t="s">
        <v>57</v>
      </c>
      <c r="AH44" s="169"/>
      <c r="AI44" s="232" t="str">
        <f>IF(AT7="","",IF(AT7-DAY(AT7)=BH7-DAY(BH7),BH7-AT7+1,AU44-DAY(AT7)+1))</f>
        <v/>
      </c>
      <c r="AJ44" s="232"/>
      <c r="AK44" s="232"/>
      <c r="AL44" s="232"/>
      <c r="AM44" s="232"/>
      <c r="AN44" s="232"/>
      <c r="AO44" s="232"/>
      <c r="AP44" s="232"/>
      <c r="AQ44" s="171" t="s">
        <v>17</v>
      </c>
      <c r="AR44" s="171"/>
      <c r="AS44" s="169" t="s">
        <v>87</v>
      </c>
      <c r="AT44" s="169"/>
      <c r="AU44" s="232" t="str">
        <f>IF(AT7="","",DAY(EDATE(AT7-DAY(AT7)+1,1)-1))</f>
        <v/>
      </c>
      <c r="AV44" s="232"/>
      <c r="AW44" s="232"/>
      <c r="AX44" s="232"/>
      <c r="AY44" s="232"/>
      <c r="AZ44" s="232"/>
      <c r="BA44" s="232"/>
      <c r="BB44" s="232"/>
      <c r="BC44" s="171" t="s">
        <v>17</v>
      </c>
      <c r="BD44" s="171"/>
      <c r="BE44" s="169" t="s">
        <v>59</v>
      </c>
      <c r="BF44" s="169"/>
      <c r="BG44" s="167" t="str">
        <f>IFERROR(ROUNDDOWN(V44*AI44/AU44,-1),"")</f>
        <v/>
      </c>
      <c r="BH44" s="167"/>
      <c r="BI44" s="167"/>
      <c r="BJ44" s="167"/>
      <c r="BK44" s="167"/>
      <c r="BL44" s="167"/>
      <c r="BM44" s="167"/>
      <c r="BN44" s="167"/>
      <c r="BO44" s="167"/>
      <c r="BP44" s="171" t="s">
        <v>12</v>
      </c>
      <c r="BQ44" s="171"/>
      <c r="BR44" s="163"/>
      <c r="BS44" s="163"/>
      <c r="BT44" s="163"/>
      <c r="BU44" s="163"/>
      <c r="BV44" s="163"/>
      <c r="BW44" s="163"/>
      <c r="BZ44" s="4"/>
      <c r="CA44" s="4"/>
      <c r="CB44" s="4"/>
      <c r="CC44" s="4"/>
      <c r="CD44" s="4"/>
      <c r="CE44" s="4"/>
      <c r="CF44" s="2"/>
      <c r="CG44" s="2"/>
      <c r="CH44" s="2"/>
      <c r="CI44" s="4"/>
      <c r="CJ44" s="4"/>
      <c r="CQ44" s="172"/>
    </row>
    <row r="45" spans="1:95" s="157" customFormat="1" ht="15" customHeight="1" x14ac:dyDescent="0.15">
      <c r="D45" s="166" t="str">
        <f>"認定終了の月（"&amp;IF(BH7&lt;&gt;"",TEXT(BH7,"ge.m"),"　　　")&amp;"月）"</f>
        <v>認定終了の月（　　　月）</v>
      </c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7" t="str">
        <f>IF($AH$7=2,11300,IF($AH$7=3,16300,""))</f>
        <v/>
      </c>
      <c r="W45" s="167"/>
      <c r="X45" s="167"/>
      <c r="Y45" s="167"/>
      <c r="Z45" s="167"/>
      <c r="AA45" s="167"/>
      <c r="AB45" s="167"/>
      <c r="AC45" s="167"/>
      <c r="AD45" s="167"/>
      <c r="AE45" s="168" t="s">
        <v>12</v>
      </c>
      <c r="AF45" s="168"/>
      <c r="AG45" s="169" t="s">
        <v>57</v>
      </c>
      <c r="AH45" s="169"/>
      <c r="AI45" s="233" t="str">
        <f>IF(AT7="","",IF(AT7-DAY(AT7)=BH7-DAY(BH7),BH7-AT7+1,DAY(BH7)))</f>
        <v/>
      </c>
      <c r="AJ45" s="233"/>
      <c r="AK45" s="233"/>
      <c r="AL45" s="233"/>
      <c r="AM45" s="233"/>
      <c r="AN45" s="233"/>
      <c r="AO45" s="233"/>
      <c r="AP45" s="233"/>
      <c r="AQ45" s="171" t="s">
        <v>17</v>
      </c>
      <c r="AR45" s="171"/>
      <c r="AS45" s="169" t="s">
        <v>58</v>
      </c>
      <c r="AT45" s="169"/>
      <c r="AU45" s="233" t="str">
        <f>IF(BH7="","",DAY(EDATE(BH7-DAY(BH7)+1,1)-1))</f>
        <v/>
      </c>
      <c r="AV45" s="233"/>
      <c r="AW45" s="233"/>
      <c r="AX45" s="233"/>
      <c r="AY45" s="233"/>
      <c r="AZ45" s="233"/>
      <c r="BA45" s="233"/>
      <c r="BB45" s="233"/>
      <c r="BC45" s="171" t="s">
        <v>17</v>
      </c>
      <c r="BD45" s="171"/>
      <c r="BE45" s="169" t="s">
        <v>88</v>
      </c>
      <c r="BF45" s="169"/>
      <c r="BG45" s="173" t="str">
        <f>IFERROR(ROUNDDOWN(V45*AI45/AU45,-1),"")</f>
        <v/>
      </c>
      <c r="BH45" s="173"/>
      <c r="BI45" s="173"/>
      <c r="BJ45" s="173"/>
      <c r="BK45" s="173"/>
      <c r="BL45" s="173"/>
      <c r="BM45" s="173"/>
      <c r="BN45" s="173"/>
      <c r="BO45" s="173"/>
      <c r="BP45" s="176" t="s">
        <v>12</v>
      </c>
      <c r="BQ45" s="176"/>
      <c r="BR45" s="163"/>
      <c r="BS45" s="163"/>
      <c r="BT45" s="163"/>
      <c r="BU45" s="163"/>
      <c r="BV45" s="163"/>
      <c r="BW45" s="163"/>
      <c r="BZ45" s="4"/>
      <c r="CA45" s="4"/>
      <c r="CB45" s="4"/>
      <c r="CC45" s="4"/>
      <c r="CD45" s="4"/>
      <c r="CE45" s="4"/>
      <c r="CF45" s="2"/>
      <c r="CG45" s="2"/>
      <c r="CH45" s="227"/>
      <c r="CI45" s="4"/>
      <c r="CJ45" s="4"/>
      <c r="CQ45" s="172"/>
    </row>
    <row r="46" spans="1:95" s="182" customFormat="1" ht="11.25" customHeight="1" x14ac:dyDescent="0.4">
      <c r="A46" s="177"/>
      <c r="B46" s="178"/>
      <c r="C46" s="179"/>
      <c r="D46" s="179"/>
      <c r="E46" s="180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180"/>
      <c r="AE46" s="180"/>
      <c r="AF46" s="180"/>
      <c r="AG46" s="180"/>
      <c r="AH46" s="180"/>
      <c r="AI46" s="180"/>
      <c r="AJ46" s="180"/>
      <c r="AK46" s="180"/>
      <c r="AL46" s="180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0"/>
      <c r="AZ46" s="180"/>
      <c r="BA46" s="180"/>
      <c r="BB46" s="180"/>
      <c r="BC46" s="180"/>
      <c r="BD46" s="180"/>
      <c r="BE46" s="180"/>
      <c r="BF46" s="180"/>
      <c r="BG46" s="180"/>
      <c r="BH46" s="180"/>
      <c r="BI46" s="180"/>
      <c r="BJ46" s="180"/>
      <c r="BK46" s="180"/>
      <c r="BN46" s="2"/>
      <c r="BO46" s="2"/>
      <c r="BP46" s="2"/>
      <c r="BQ46" s="2"/>
      <c r="BR46" s="2"/>
      <c r="BS46" s="2"/>
      <c r="BT46" s="2"/>
      <c r="BU46" s="2"/>
      <c r="BV46" s="2"/>
      <c r="BW46" s="2"/>
      <c r="CC46" s="156"/>
      <c r="CD46" s="2"/>
      <c r="CE46" s="2"/>
      <c r="CF46" s="230"/>
    </row>
    <row r="47" spans="1:95" s="182" customFormat="1" ht="18.75" customHeight="1" x14ac:dyDescent="0.15">
      <c r="A47" s="234" t="str">
        <f>[1]更新履歴!$D$1</f>
        <v>Ver.20191218</v>
      </c>
      <c r="B47" s="178"/>
      <c r="C47" s="179"/>
      <c r="D47" s="179"/>
      <c r="E47" s="180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180"/>
      <c r="S47" s="180"/>
      <c r="T47" s="235"/>
      <c r="U47" s="235"/>
      <c r="V47" s="235"/>
      <c r="W47" s="235"/>
      <c r="X47" s="235"/>
      <c r="Y47" s="235"/>
      <c r="Z47" s="235"/>
      <c r="AA47" s="235"/>
      <c r="AB47" s="235"/>
      <c r="AC47" s="235"/>
      <c r="AD47" s="235"/>
      <c r="AE47" s="180"/>
      <c r="AF47" s="180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  <c r="AQ47" s="235"/>
      <c r="AR47" s="180"/>
      <c r="AS47" s="180"/>
      <c r="AT47" s="236"/>
      <c r="AU47" s="236"/>
      <c r="AV47" s="236"/>
      <c r="AW47" s="236"/>
      <c r="AX47" s="236"/>
      <c r="AY47" s="236"/>
      <c r="AZ47" s="236"/>
      <c r="BA47" s="236"/>
      <c r="BB47" s="237"/>
      <c r="BC47" s="237"/>
      <c r="BD47" s="237"/>
      <c r="BE47" s="238"/>
      <c r="BF47" s="238"/>
      <c r="BG47" s="239" t="s">
        <v>89</v>
      </c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1"/>
      <c r="BS47" s="2"/>
      <c r="BT47" s="2"/>
      <c r="BU47" s="2"/>
      <c r="BV47" s="2"/>
      <c r="BW47" s="2"/>
      <c r="CD47" s="227"/>
      <c r="CE47" s="227"/>
      <c r="CF47" s="151"/>
    </row>
    <row r="48" spans="1:95" s="4" customFormat="1" ht="37.5" customHeight="1" x14ac:dyDescent="0.4">
      <c r="A48" s="183" t="s">
        <v>90</v>
      </c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CC48" s="182"/>
      <c r="CD48" s="230"/>
      <c r="CE48" s="230"/>
      <c r="CF48" s="156"/>
    </row>
    <row r="49" spans="1:84" ht="18.75" customHeight="1" x14ac:dyDescent="0.15">
      <c r="A49" s="242" t="s">
        <v>91</v>
      </c>
      <c r="B49" s="243"/>
      <c r="C49" s="244" t="s">
        <v>92</v>
      </c>
      <c r="D49" s="245"/>
      <c r="E49" s="245"/>
      <c r="F49" s="245"/>
      <c r="G49" s="245"/>
      <c r="H49" s="245"/>
      <c r="I49" s="245"/>
      <c r="J49" s="245"/>
      <c r="K49" s="246"/>
      <c r="L49" s="247"/>
      <c r="M49" s="247"/>
      <c r="N49" s="247"/>
      <c r="O49" s="247"/>
      <c r="P49" s="247"/>
      <c r="Q49" s="247"/>
      <c r="R49" s="247"/>
      <c r="S49" s="247"/>
      <c r="T49" s="247"/>
      <c r="U49" s="247"/>
      <c r="V49" s="247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16" t="s">
        <v>93</v>
      </c>
      <c r="AI49" s="17"/>
      <c r="AJ49" s="17"/>
      <c r="AK49" s="17"/>
      <c r="AL49" s="17"/>
      <c r="AM49" s="17"/>
      <c r="AN49" s="17"/>
      <c r="AO49" s="17"/>
      <c r="AP49" s="248"/>
      <c r="AQ49" s="249" t="s">
        <v>94</v>
      </c>
      <c r="AR49" s="250"/>
      <c r="AS49" s="251"/>
      <c r="AT49" s="251"/>
      <c r="AU49" s="251"/>
      <c r="AV49" s="251"/>
      <c r="AW49" s="251"/>
      <c r="AX49" s="251"/>
      <c r="AY49" s="251"/>
      <c r="AZ49" s="251"/>
      <c r="BA49" s="251"/>
      <c r="BB49" s="251"/>
      <c r="BC49" s="251"/>
      <c r="BD49" s="251"/>
      <c r="BE49" s="251"/>
      <c r="BF49" s="251"/>
      <c r="BG49" s="251"/>
      <c r="BH49" s="251"/>
      <c r="BI49" s="251"/>
      <c r="BJ49" s="251"/>
      <c r="BK49" s="251"/>
      <c r="BL49" s="251"/>
      <c r="BM49" s="251"/>
      <c r="BN49" s="251"/>
      <c r="BO49" s="251"/>
      <c r="BP49" s="251"/>
      <c r="BQ49" s="251"/>
      <c r="BR49" s="252"/>
      <c r="CC49" s="4"/>
      <c r="CD49" s="4"/>
      <c r="CE49" s="4"/>
      <c r="CF49" s="4"/>
    </row>
    <row r="50" spans="1:84" ht="15" customHeight="1" x14ac:dyDescent="0.15">
      <c r="A50" s="253"/>
      <c r="B50" s="254"/>
      <c r="C50" s="255" t="s">
        <v>95</v>
      </c>
      <c r="D50" s="256"/>
      <c r="E50" s="256"/>
      <c r="F50" s="256"/>
      <c r="G50" s="256"/>
      <c r="H50" s="256"/>
      <c r="I50" s="256"/>
      <c r="J50" s="257"/>
      <c r="K50" s="258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60"/>
      <c r="AI50" s="261"/>
      <c r="AJ50" s="261"/>
      <c r="AK50" s="261"/>
      <c r="AL50" s="261"/>
      <c r="AM50" s="261"/>
      <c r="AN50" s="261"/>
      <c r="AO50" s="261"/>
      <c r="AP50" s="262"/>
      <c r="AQ50" s="263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64"/>
      <c r="BR50" s="265"/>
      <c r="CD50" s="4"/>
      <c r="CE50" s="4"/>
      <c r="CF50" s="4"/>
    </row>
    <row r="51" spans="1:84" ht="18.75" customHeight="1" x14ac:dyDescent="0.15">
      <c r="A51" s="266"/>
      <c r="B51" s="267"/>
      <c r="C51" s="32"/>
      <c r="D51" s="32"/>
      <c r="E51" s="32"/>
      <c r="F51" s="32"/>
      <c r="G51" s="32"/>
      <c r="H51" s="32"/>
      <c r="I51" s="32"/>
      <c r="J51" s="268"/>
      <c r="K51" s="269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31"/>
      <c r="AI51" s="32"/>
      <c r="AJ51" s="32"/>
      <c r="AK51" s="32"/>
      <c r="AL51" s="32"/>
      <c r="AM51" s="32"/>
      <c r="AN51" s="32"/>
      <c r="AO51" s="32"/>
      <c r="AP51" s="268"/>
      <c r="AQ51" s="271" t="s">
        <v>96</v>
      </c>
      <c r="AR51" s="272"/>
      <c r="AS51" s="272"/>
      <c r="AT51" s="272"/>
      <c r="AU51" s="273"/>
      <c r="AV51" s="273"/>
      <c r="AW51" s="273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274"/>
      <c r="CD51" s="4"/>
      <c r="CE51" s="4"/>
      <c r="CF51" s="4"/>
    </row>
    <row r="52" spans="1:84" ht="18.75" customHeight="1" x14ac:dyDescent="0.4">
      <c r="A52" s="242" t="s">
        <v>97</v>
      </c>
      <c r="B52" s="243"/>
      <c r="C52" s="244" t="s">
        <v>98</v>
      </c>
      <c r="D52" s="245"/>
      <c r="E52" s="245"/>
      <c r="F52" s="245"/>
      <c r="G52" s="245"/>
      <c r="H52" s="245"/>
      <c r="I52" s="245"/>
      <c r="J52" s="245"/>
      <c r="K52" s="246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16" t="s">
        <v>93</v>
      </c>
      <c r="AI52" s="17"/>
      <c r="AJ52" s="17"/>
      <c r="AK52" s="17"/>
      <c r="AL52" s="17"/>
      <c r="AM52" s="17"/>
      <c r="AN52" s="17"/>
      <c r="AO52" s="17"/>
      <c r="AP52" s="248"/>
      <c r="AQ52" s="249" t="s">
        <v>99</v>
      </c>
      <c r="AR52" s="250"/>
      <c r="AS52" s="251"/>
      <c r="AT52" s="251"/>
      <c r="AU52" s="251"/>
      <c r="AV52" s="251"/>
      <c r="AW52" s="251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1"/>
      <c r="BR52" s="252"/>
      <c r="CD52" s="151"/>
      <c r="CE52" s="151"/>
      <c r="CF52" s="182"/>
    </row>
    <row r="53" spans="1:84" ht="15" customHeight="1" x14ac:dyDescent="0.4">
      <c r="A53" s="253"/>
      <c r="B53" s="254"/>
      <c r="C53" s="255" t="s">
        <v>95</v>
      </c>
      <c r="D53" s="256"/>
      <c r="E53" s="256"/>
      <c r="F53" s="256"/>
      <c r="G53" s="256"/>
      <c r="H53" s="256"/>
      <c r="I53" s="256"/>
      <c r="J53" s="257"/>
      <c r="K53" s="258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60"/>
      <c r="AI53" s="261"/>
      <c r="AJ53" s="261"/>
      <c r="AK53" s="261"/>
      <c r="AL53" s="261"/>
      <c r="AM53" s="261"/>
      <c r="AN53" s="261"/>
      <c r="AO53" s="261"/>
      <c r="AP53" s="262"/>
      <c r="AQ53" s="263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  <c r="BK53" s="264"/>
      <c r="BL53" s="264"/>
      <c r="BM53" s="264"/>
      <c r="BN53" s="264"/>
      <c r="BO53" s="264"/>
      <c r="BP53" s="264"/>
      <c r="BQ53" s="264"/>
      <c r="BR53" s="265"/>
      <c r="CD53" s="182"/>
      <c r="CE53" s="182"/>
      <c r="CF53" s="182"/>
    </row>
    <row r="54" spans="1:84" ht="18.75" customHeight="1" x14ac:dyDescent="0.15">
      <c r="A54" s="266"/>
      <c r="B54" s="267"/>
      <c r="C54" s="32"/>
      <c r="D54" s="32"/>
      <c r="E54" s="32"/>
      <c r="F54" s="32"/>
      <c r="G54" s="32"/>
      <c r="H54" s="32"/>
      <c r="I54" s="32"/>
      <c r="J54" s="268"/>
      <c r="K54" s="269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31"/>
      <c r="AI54" s="32"/>
      <c r="AJ54" s="32"/>
      <c r="AK54" s="32"/>
      <c r="AL54" s="32"/>
      <c r="AM54" s="32"/>
      <c r="AN54" s="32"/>
      <c r="AO54" s="32"/>
      <c r="AP54" s="268"/>
      <c r="AQ54" s="271" t="s">
        <v>96</v>
      </c>
      <c r="AR54" s="272"/>
      <c r="AS54" s="272"/>
      <c r="AT54" s="272"/>
      <c r="AU54" s="273"/>
      <c r="AV54" s="273"/>
      <c r="AW54" s="273"/>
      <c r="AX54" s="273"/>
      <c r="AY54" s="273"/>
      <c r="AZ54" s="273"/>
      <c r="BA54" s="273"/>
      <c r="BB54" s="273"/>
      <c r="BC54" s="273"/>
      <c r="BD54" s="273"/>
      <c r="BE54" s="273"/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  <c r="BR54" s="274"/>
      <c r="CD54" s="182"/>
      <c r="CE54" s="182"/>
      <c r="CF54" s="4"/>
    </row>
    <row r="55" spans="1:84" ht="18.75" customHeight="1" x14ac:dyDescent="0.4">
      <c r="A55" s="242" t="s">
        <v>100</v>
      </c>
      <c r="B55" s="243"/>
      <c r="C55" s="244" t="s">
        <v>101</v>
      </c>
      <c r="D55" s="245"/>
      <c r="E55" s="245"/>
      <c r="F55" s="245"/>
      <c r="G55" s="245"/>
      <c r="H55" s="245"/>
      <c r="I55" s="245"/>
      <c r="J55" s="245"/>
      <c r="K55" s="246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16" t="s">
        <v>93</v>
      </c>
      <c r="AI55" s="17"/>
      <c r="AJ55" s="17"/>
      <c r="AK55" s="17"/>
      <c r="AL55" s="17"/>
      <c r="AM55" s="17"/>
      <c r="AN55" s="17"/>
      <c r="AO55" s="17"/>
      <c r="AP55" s="248"/>
      <c r="AQ55" s="249" t="s">
        <v>99</v>
      </c>
      <c r="AR55" s="250"/>
      <c r="AS55" s="251"/>
      <c r="AT55" s="251"/>
      <c r="AU55" s="251"/>
      <c r="AV55" s="251"/>
      <c r="AW55" s="251"/>
      <c r="AX55" s="251"/>
      <c r="AY55" s="251"/>
      <c r="AZ55" s="251"/>
      <c r="BA55" s="251"/>
      <c r="BB55" s="251"/>
      <c r="BC55" s="251"/>
      <c r="BD55" s="251"/>
      <c r="BE55" s="251"/>
      <c r="BF55" s="251"/>
      <c r="BG55" s="251"/>
      <c r="BH55" s="251"/>
      <c r="BI55" s="251"/>
      <c r="BJ55" s="251"/>
      <c r="BK55" s="251"/>
      <c r="BL55" s="251"/>
      <c r="BM55" s="251"/>
      <c r="BN55" s="251"/>
      <c r="BO55" s="251"/>
      <c r="BP55" s="251"/>
      <c r="BQ55" s="251"/>
      <c r="BR55" s="252"/>
      <c r="CD55" s="182"/>
      <c r="CE55" s="182"/>
    </row>
    <row r="56" spans="1:84" ht="15" customHeight="1" x14ac:dyDescent="0.15">
      <c r="A56" s="253"/>
      <c r="B56" s="254"/>
      <c r="C56" s="255" t="s">
        <v>95</v>
      </c>
      <c r="D56" s="256"/>
      <c r="E56" s="256"/>
      <c r="F56" s="256"/>
      <c r="G56" s="256"/>
      <c r="H56" s="256"/>
      <c r="I56" s="256"/>
      <c r="J56" s="257"/>
      <c r="K56" s="258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259"/>
      <c r="AA56" s="259"/>
      <c r="AB56" s="259"/>
      <c r="AC56" s="259"/>
      <c r="AD56" s="259"/>
      <c r="AE56" s="259"/>
      <c r="AF56" s="259"/>
      <c r="AG56" s="259"/>
      <c r="AH56" s="260"/>
      <c r="AI56" s="261"/>
      <c r="AJ56" s="261"/>
      <c r="AK56" s="261"/>
      <c r="AL56" s="261"/>
      <c r="AM56" s="261"/>
      <c r="AN56" s="261"/>
      <c r="AO56" s="261"/>
      <c r="AP56" s="262"/>
      <c r="AQ56" s="263"/>
      <c r="AR56" s="264"/>
      <c r="AS56" s="264"/>
      <c r="AT56" s="264"/>
      <c r="AU56" s="264"/>
      <c r="AV56" s="264"/>
      <c r="AW56" s="264"/>
      <c r="AX56" s="264"/>
      <c r="AY56" s="264"/>
      <c r="AZ56" s="264"/>
      <c r="BA56" s="264"/>
      <c r="BB56" s="264"/>
      <c r="BC56" s="264"/>
      <c r="BD56" s="264"/>
      <c r="BE56" s="264"/>
      <c r="BF56" s="264"/>
      <c r="BG56" s="264"/>
      <c r="BH56" s="264"/>
      <c r="BI56" s="264"/>
      <c r="BJ56" s="264"/>
      <c r="BK56" s="264"/>
      <c r="BL56" s="264"/>
      <c r="BM56" s="264"/>
      <c r="BN56" s="264"/>
      <c r="BO56" s="264"/>
      <c r="BP56" s="264"/>
      <c r="BQ56" s="264"/>
      <c r="BR56" s="265"/>
      <c r="CD56" s="4"/>
      <c r="CE56" s="4"/>
    </row>
    <row r="57" spans="1:84" ht="18.75" customHeight="1" x14ac:dyDescent="0.4">
      <c r="A57" s="266"/>
      <c r="B57" s="267"/>
      <c r="C57" s="32"/>
      <c r="D57" s="32"/>
      <c r="E57" s="32"/>
      <c r="F57" s="32"/>
      <c r="G57" s="32"/>
      <c r="H57" s="32"/>
      <c r="I57" s="32"/>
      <c r="J57" s="268"/>
      <c r="K57" s="269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31"/>
      <c r="AI57" s="32"/>
      <c r="AJ57" s="32"/>
      <c r="AK57" s="32"/>
      <c r="AL57" s="32"/>
      <c r="AM57" s="32"/>
      <c r="AN57" s="32"/>
      <c r="AO57" s="32"/>
      <c r="AP57" s="268"/>
      <c r="AQ57" s="271" t="s">
        <v>96</v>
      </c>
      <c r="AR57" s="272"/>
      <c r="AS57" s="272"/>
      <c r="AT57" s="272"/>
      <c r="AU57" s="273"/>
      <c r="AV57" s="273"/>
      <c r="AW57" s="273"/>
      <c r="AX57" s="273"/>
      <c r="AY57" s="273"/>
      <c r="AZ57" s="273"/>
      <c r="BA57" s="273"/>
      <c r="BB57" s="273"/>
      <c r="BC57" s="273"/>
      <c r="BD57" s="273"/>
      <c r="BE57" s="273"/>
      <c r="BF57" s="273"/>
      <c r="BG57" s="273"/>
      <c r="BH57" s="273"/>
      <c r="BI57" s="273"/>
      <c r="BJ57" s="273"/>
      <c r="BK57" s="273"/>
      <c r="BL57" s="273"/>
      <c r="BM57" s="273"/>
      <c r="BN57" s="273"/>
      <c r="BO57" s="273"/>
      <c r="BP57" s="273"/>
      <c r="BQ57" s="273"/>
      <c r="BR57" s="274"/>
    </row>
    <row r="58" spans="1:84" ht="18.75" customHeight="1" x14ac:dyDescent="0.4">
      <c r="A58" s="242" t="s">
        <v>102</v>
      </c>
      <c r="B58" s="243"/>
      <c r="C58" s="244" t="s">
        <v>98</v>
      </c>
      <c r="D58" s="245"/>
      <c r="E58" s="245"/>
      <c r="F58" s="245"/>
      <c r="G58" s="245"/>
      <c r="H58" s="245"/>
      <c r="I58" s="245"/>
      <c r="J58" s="245"/>
      <c r="K58" s="246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  <c r="AG58" s="247"/>
      <c r="AH58" s="16" t="s">
        <v>93</v>
      </c>
      <c r="AI58" s="17"/>
      <c r="AJ58" s="17"/>
      <c r="AK58" s="17"/>
      <c r="AL58" s="17"/>
      <c r="AM58" s="17"/>
      <c r="AN58" s="17"/>
      <c r="AO58" s="17"/>
      <c r="AP58" s="248"/>
      <c r="AQ58" s="249" t="s">
        <v>94</v>
      </c>
      <c r="AR58" s="250"/>
      <c r="AS58" s="251"/>
      <c r="AT58" s="251"/>
      <c r="AU58" s="251"/>
      <c r="AV58" s="251"/>
      <c r="AW58" s="251"/>
      <c r="AX58" s="251"/>
      <c r="AY58" s="251"/>
      <c r="AZ58" s="251"/>
      <c r="BA58" s="251"/>
      <c r="BB58" s="251"/>
      <c r="BC58" s="251"/>
      <c r="BD58" s="251"/>
      <c r="BE58" s="251"/>
      <c r="BF58" s="251"/>
      <c r="BG58" s="251"/>
      <c r="BH58" s="251"/>
      <c r="BI58" s="251"/>
      <c r="BJ58" s="251"/>
      <c r="BK58" s="251"/>
      <c r="BL58" s="251"/>
      <c r="BM58" s="251"/>
      <c r="BN58" s="251"/>
      <c r="BO58" s="251"/>
      <c r="BP58" s="251"/>
      <c r="BQ58" s="251"/>
      <c r="BR58" s="252"/>
    </row>
    <row r="59" spans="1:84" ht="15" customHeight="1" x14ac:dyDescent="0.4">
      <c r="A59" s="253"/>
      <c r="B59" s="254"/>
      <c r="C59" s="255" t="s">
        <v>95</v>
      </c>
      <c r="D59" s="256"/>
      <c r="E59" s="256"/>
      <c r="F59" s="256"/>
      <c r="G59" s="256"/>
      <c r="H59" s="256"/>
      <c r="I59" s="256"/>
      <c r="J59" s="257"/>
      <c r="K59" s="258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60"/>
      <c r="AI59" s="261"/>
      <c r="AJ59" s="261"/>
      <c r="AK59" s="261"/>
      <c r="AL59" s="261"/>
      <c r="AM59" s="261"/>
      <c r="AN59" s="261"/>
      <c r="AO59" s="261"/>
      <c r="AP59" s="262"/>
      <c r="AQ59" s="263"/>
      <c r="AR59" s="264"/>
      <c r="AS59" s="264"/>
      <c r="AT59" s="264"/>
      <c r="AU59" s="264"/>
      <c r="AV59" s="264"/>
      <c r="AW59" s="264"/>
      <c r="AX59" s="264"/>
      <c r="AY59" s="264"/>
      <c r="AZ59" s="264"/>
      <c r="BA59" s="264"/>
      <c r="BB59" s="264"/>
      <c r="BC59" s="264"/>
      <c r="BD59" s="264"/>
      <c r="BE59" s="264"/>
      <c r="BF59" s="264"/>
      <c r="BG59" s="264"/>
      <c r="BH59" s="264"/>
      <c r="BI59" s="264"/>
      <c r="BJ59" s="264"/>
      <c r="BK59" s="264"/>
      <c r="BL59" s="264"/>
      <c r="BM59" s="264"/>
      <c r="BN59" s="264"/>
      <c r="BO59" s="264"/>
      <c r="BP59" s="264"/>
      <c r="BQ59" s="264"/>
      <c r="BR59" s="265"/>
    </row>
    <row r="60" spans="1:84" ht="18.75" customHeight="1" x14ac:dyDescent="0.4">
      <c r="A60" s="266"/>
      <c r="B60" s="267"/>
      <c r="C60" s="32"/>
      <c r="D60" s="32"/>
      <c r="E60" s="32"/>
      <c r="F60" s="32"/>
      <c r="G60" s="32"/>
      <c r="H60" s="32"/>
      <c r="I60" s="32"/>
      <c r="J60" s="268"/>
      <c r="K60" s="269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31"/>
      <c r="AI60" s="32"/>
      <c r="AJ60" s="32"/>
      <c r="AK60" s="32"/>
      <c r="AL60" s="32"/>
      <c r="AM60" s="32"/>
      <c r="AN60" s="32"/>
      <c r="AO60" s="32"/>
      <c r="AP60" s="268"/>
      <c r="AQ60" s="271" t="s">
        <v>96</v>
      </c>
      <c r="AR60" s="272"/>
      <c r="AS60" s="272"/>
      <c r="AT60" s="272"/>
      <c r="AU60" s="273"/>
      <c r="AV60" s="273"/>
      <c r="AW60" s="273"/>
      <c r="AX60" s="273"/>
      <c r="AY60" s="273"/>
      <c r="AZ60" s="273"/>
      <c r="BA60" s="273"/>
      <c r="BB60" s="273"/>
      <c r="BC60" s="273"/>
      <c r="BD60" s="273"/>
      <c r="BE60" s="273"/>
      <c r="BF60" s="273"/>
      <c r="BG60" s="273"/>
      <c r="BH60" s="273"/>
      <c r="BI60" s="273"/>
      <c r="BJ60" s="273"/>
      <c r="BK60" s="273"/>
      <c r="BL60" s="273"/>
      <c r="BM60" s="273"/>
      <c r="BN60" s="273"/>
      <c r="BO60" s="273"/>
      <c r="BP60" s="273"/>
      <c r="BQ60" s="273"/>
      <c r="BR60" s="274"/>
    </row>
    <row r="61" spans="1:84" ht="18.75" customHeight="1" x14ac:dyDescent="0.4">
      <c r="A61" s="242" t="s">
        <v>103</v>
      </c>
      <c r="B61" s="243"/>
      <c r="C61" s="244" t="s">
        <v>104</v>
      </c>
      <c r="D61" s="245"/>
      <c r="E61" s="245"/>
      <c r="F61" s="245"/>
      <c r="G61" s="245"/>
      <c r="H61" s="245"/>
      <c r="I61" s="245"/>
      <c r="J61" s="245"/>
      <c r="K61" s="246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  <c r="AG61" s="247"/>
      <c r="AH61" s="16" t="s">
        <v>93</v>
      </c>
      <c r="AI61" s="17"/>
      <c r="AJ61" s="17"/>
      <c r="AK61" s="17"/>
      <c r="AL61" s="17"/>
      <c r="AM61" s="17"/>
      <c r="AN61" s="17"/>
      <c r="AO61" s="17"/>
      <c r="AP61" s="248"/>
      <c r="AQ61" s="249" t="s">
        <v>105</v>
      </c>
      <c r="AR61" s="250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2"/>
    </row>
    <row r="62" spans="1:84" ht="15" customHeight="1" x14ac:dyDescent="0.4">
      <c r="A62" s="253"/>
      <c r="B62" s="254"/>
      <c r="C62" s="255" t="s">
        <v>95</v>
      </c>
      <c r="D62" s="256"/>
      <c r="E62" s="256"/>
      <c r="F62" s="256"/>
      <c r="G62" s="256"/>
      <c r="H62" s="256"/>
      <c r="I62" s="256"/>
      <c r="J62" s="257"/>
      <c r="K62" s="258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60"/>
      <c r="AI62" s="261"/>
      <c r="AJ62" s="261"/>
      <c r="AK62" s="261"/>
      <c r="AL62" s="261"/>
      <c r="AM62" s="261"/>
      <c r="AN62" s="261"/>
      <c r="AO62" s="261"/>
      <c r="AP62" s="262"/>
      <c r="AQ62" s="263"/>
      <c r="AR62" s="264"/>
      <c r="AS62" s="264"/>
      <c r="AT62" s="264"/>
      <c r="AU62" s="264"/>
      <c r="AV62" s="264"/>
      <c r="AW62" s="264"/>
      <c r="AX62" s="264"/>
      <c r="AY62" s="264"/>
      <c r="AZ62" s="264"/>
      <c r="BA62" s="264"/>
      <c r="BB62" s="264"/>
      <c r="BC62" s="264"/>
      <c r="BD62" s="264"/>
      <c r="BE62" s="264"/>
      <c r="BF62" s="264"/>
      <c r="BG62" s="264"/>
      <c r="BH62" s="264"/>
      <c r="BI62" s="264"/>
      <c r="BJ62" s="264"/>
      <c r="BK62" s="264"/>
      <c r="BL62" s="264"/>
      <c r="BM62" s="264"/>
      <c r="BN62" s="264"/>
      <c r="BO62" s="264"/>
      <c r="BP62" s="264"/>
      <c r="BQ62" s="264"/>
      <c r="BR62" s="265"/>
    </row>
    <row r="63" spans="1:84" ht="18.75" customHeight="1" x14ac:dyDescent="0.4">
      <c r="A63" s="266"/>
      <c r="B63" s="267"/>
      <c r="C63" s="32"/>
      <c r="D63" s="32"/>
      <c r="E63" s="32"/>
      <c r="F63" s="32"/>
      <c r="G63" s="32"/>
      <c r="H63" s="32"/>
      <c r="I63" s="32"/>
      <c r="J63" s="268"/>
      <c r="K63" s="269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  <c r="AB63" s="270"/>
      <c r="AC63" s="270"/>
      <c r="AD63" s="270"/>
      <c r="AE63" s="270"/>
      <c r="AF63" s="270"/>
      <c r="AG63" s="270"/>
      <c r="AH63" s="31"/>
      <c r="AI63" s="32"/>
      <c r="AJ63" s="32"/>
      <c r="AK63" s="32"/>
      <c r="AL63" s="32"/>
      <c r="AM63" s="32"/>
      <c r="AN63" s="32"/>
      <c r="AO63" s="32"/>
      <c r="AP63" s="268"/>
      <c r="AQ63" s="271" t="s">
        <v>96</v>
      </c>
      <c r="AR63" s="272"/>
      <c r="AS63" s="272"/>
      <c r="AT63" s="272"/>
      <c r="AU63" s="273"/>
      <c r="AV63" s="273"/>
      <c r="AW63" s="273"/>
      <c r="AX63" s="273"/>
      <c r="AY63" s="273"/>
      <c r="AZ63" s="273"/>
      <c r="BA63" s="273"/>
      <c r="BB63" s="273"/>
      <c r="BC63" s="273"/>
      <c r="BD63" s="273"/>
      <c r="BE63" s="273"/>
      <c r="BF63" s="273"/>
      <c r="BG63" s="273"/>
      <c r="BH63" s="273"/>
      <c r="BI63" s="273"/>
      <c r="BJ63" s="273"/>
      <c r="BK63" s="273"/>
      <c r="BL63" s="273"/>
      <c r="BM63" s="273"/>
      <c r="BN63" s="273"/>
      <c r="BO63" s="273"/>
      <c r="BP63" s="273"/>
      <c r="BQ63" s="273"/>
      <c r="BR63" s="274"/>
    </row>
    <row r="64" spans="1:84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</sheetData>
  <sheetProtection algorithmName="SHA-512" hashValue="kKqq5AZeHuvsRWuNNzdT8fIMTmz6ppiLGzQy4Y9usg3D3fnxzuEhkJ/SDS+/6+hHz9DFMTHl4m52RHeOxjqtFg==" saltValue="2TLndsXLFTsxVw0xdjoULQ==" spinCount="100000" sheet="1" objects="1" scenarios="1" selectLockedCells="1" autoFilter="0"/>
  <mergeCells count="336">
    <mergeCell ref="AU63:BR63"/>
    <mergeCell ref="A61:B63"/>
    <mergeCell ref="C61:J61"/>
    <mergeCell ref="K61:AG61"/>
    <mergeCell ref="AH61:AP63"/>
    <mergeCell ref="AQ61:AR61"/>
    <mergeCell ref="AS61:BR61"/>
    <mergeCell ref="C62:J63"/>
    <mergeCell ref="K62:AG63"/>
    <mergeCell ref="AQ62:BR62"/>
    <mergeCell ref="AQ63:AT63"/>
    <mergeCell ref="AS58:BR58"/>
    <mergeCell ref="C59:J60"/>
    <mergeCell ref="K59:AG60"/>
    <mergeCell ref="AQ59:BR59"/>
    <mergeCell ref="AQ60:AT60"/>
    <mergeCell ref="AU60:BR60"/>
    <mergeCell ref="C56:J57"/>
    <mergeCell ref="K56:AG57"/>
    <mergeCell ref="AQ56:BR56"/>
    <mergeCell ref="AQ57:AT57"/>
    <mergeCell ref="AU57:BR57"/>
    <mergeCell ref="A58:B60"/>
    <mergeCell ref="C58:J58"/>
    <mergeCell ref="K58:AG58"/>
    <mergeCell ref="AH58:AP60"/>
    <mergeCell ref="AQ58:AR58"/>
    <mergeCell ref="K53:AG54"/>
    <mergeCell ref="AQ53:BR53"/>
    <mergeCell ref="AQ54:AT54"/>
    <mergeCell ref="AU54:BR54"/>
    <mergeCell ref="A55:B57"/>
    <mergeCell ref="C55:J55"/>
    <mergeCell ref="K55:AG55"/>
    <mergeCell ref="AH55:AP57"/>
    <mergeCell ref="AQ55:AR55"/>
    <mergeCell ref="AS55:BR55"/>
    <mergeCell ref="AQ50:BR50"/>
    <mergeCell ref="AQ51:AT51"/>
    <mergeCell ref="AU51:BR51"/>
    <mergeCell ref="A52:B54"/>
    <mergeCell ref="C52:J52"/>
    <mergeCell ref="K52:AG52"/>
    <mergeCell ref="AH52:AP54"/>
    <mergeCell ref="AQ52:AR52"/>
    <mergeCell ref="AS52:BR52"/>
    <mergeCell ref="C53:J54"/>
    <mergeCell ref="BG47:BR47"/>
    <mergeCell ref="A48:BP48"/>
    <mergeCell ref="A49:B51"/>
    <mergeCell ref="C49:J49"/>
    <mergeCell ref="K49:AG49"/>
    <mergeCell ref="AH49:AP51"/>
    <mergeCell ref="AQ49:AR49"/>
    <mergeCell ref="AS49:BR49"/>
    <mergeCell ref="C50:J51"/>
    <mergeCell ref="K50:AG51"/>
    <mergeCell ref="AS45:AT45"/>
    <mergeCell ref="AU45:BB45"/>
    <mergeCell ref="BC45:BD45"/>
    <mergeCell ref="BE45:BF45"/>
    <mergeCell ref="BG45:BO45"/>
    <mergeCell ref="BP45:BQ45"/>
    <mergeCell ref="D45:U45"/>
    <mergeCell ref="V45:AD45"/>
    <mergeCell ref="AE45:AF45"/>
    <mergeCell ref="AG45:AH45"/>
    <mergeCell ref="AI45:AP45"/>
    <mergeCell ref="AQ45:AR45"/>
    <mergeCell ref="AS44:AT44"/>
    <mergeCell ref="AU44:BB44"/>
    <mergeCell ref="BC44:BD44"/>
    <mergeCell ref="BE44:BF44"/>
    <mergeCell ref="BG44:BO44"/>
    <mergeCell ref="BP44:BQ44"/>
    <mergeCell ref="D44:U44"/>
    <mergeCell ref="V44:AD44"/>
    <mergeCell ref="AE44:AF44"/>
    <mergeCell ref="AG44:AH44"/>
    <mergeCell ref="AI44:AP44"/>
    <mergeCell ref="AQ44:AR44"/>
    <mergeCell ref="B39:D39"/>
    <mergeCell ref="E39:BQ40"/>
    <mergeCell ref="B41:D41"/>
    <mergeCell ref="E41:BQ42"/>
    <mergeCell ref="V43:AF43"/>
    <mergeCell ref="AH43:AS43"/>
    <mergeCell ref="AU43:BD43"/>
    <mergeCell ref="BG43:BQ43"/>
    <mergeCell ref="T38:Z38"/>
    <mergeCell ref="AA38:AB38"/>
    <mergeCell ref="AC38:AI38"/>
    <mergeCell ref="AJ38:AK38"/>
    <mergeCell ref="AL38:AS38"/>
    <mergeCell ref="AT38:AU38"/>
    <mergeCell ref="A38:C38"/>
    <mergeCell ref="D38:E38"/>
    <mergeCell ref="F38:H38"/>
    <mergeCell ref="I38:J38"/>
    <mergeCell ref="K38:Q38"/>
    <mergeCell ref="R38:S38"/>
    <mergeCell ref="T37:Z37"/>
    <mergeCell ref="AA37:AB37"/>
    <mergeCell ref="AC37:AI37"/>
    <mergeCell ref="AJ37:AK37"/>
    <mergeCell ref="AL37:AS37"/>
    <mergeCell ref="AT37:AU37"/>
    <mergeCell ref="AA36:AB36"/>
    <mergeCell ref="AC36:AI36"/>
    <mergeCell ref="AJ36:AK36"/>
    <mergeCell ref="AL36:AS36"/>
    <mergeCell ref="AT36:AU36"/>
    <mergeCell ref="A37:C37"/>
    <mergeCell ref="F37:H37"/>
    <mergeCell ref="I37:J37"/>
    <mergeCell ref="K37:Q37"/>
    <mergeCell ref="R37:S37"/>
    <mergeCell ref="A36:C36"/>
    <mergeCell ref="F36:H36"/>
    <mergeCell ref="I36:J36"/>
    <mergeCell ref="K36:Q36"/>
    <mergeCell ref="R36:S36"/>
    <mergeCell ref="T36:Z36"/>
    <mergeCell ref="B31:D31"/>
    <mergeCell ref="E31:BQ31"/>
    <mergeCell ref="A32:BP32"/>
    <mergeCell ref="A33:J35"/>
    <mergeCell ref="K33:S35"/>
    <mergeCell ref="T33:AB35"/>
    <mergeCell ref="AC33:AK35"/>
    <mergeCell ref="AL33:AU35"/>
    <mergeCell ref="AQ30:AW30"/>
    <mergeCell ref="AX30:AY30"/>
    <mergeCell ref="AZ30:BF30"/>
    <mergeCell ref="BG30:BH30"/>
    <mergeCell ref="BI30:BP30"/>
    <mergeCell ref="BQ30:BR30"/>
    <mergeCell ref="T30:V30"/>
    <mergeCell ref="W30:X30"/>
    <mergeCell ref="Y30:AE30"/>
    <mergeCell ref="AF30:AG30"/>
    <mergeCell ref="AH30:AN30"/>
    <mergeCell ref="AO30:AP30"/>
    <mergeCell ref="A30:C30"/>
    <mergeCell ref="D30:E30"/>
    <mergeCell ref="F30:H30"/>
    <mergeCell ref="I30:J30"/>
    <mergeCell ref="K30:Q30"/>
    <mergeCell ref="R30:S30"/>
    <mergeCell ref="AQ29:AW29"/>
    <mergeCell ref="AX29:AY29"/>
    <mergeCell ref="AZ29:BF29"/>
    <mergeCell ref="BG29:BH29"/>
    <mergeCell ref="BI29:BP29"/>
    <mergeCell ref="BQ29:BR29"/>
    <mergeCell ref="T29:V29"/>
    <mergeCell ref="W29:X29"/>
    <mergeCell ref="Y29:AE29"/>
    <mergeCell ref="AF29:AG29"/>
    <mergeCell ref="AH29:AN29"/>
    <mergeCell ref="AO29:AP29"/>
    <mergeCell ref="AX28:AY28"/>
    <mergeCell ref="AZ28:BF28"/>
    <mergeCell ref="BG28:BH28"/>
    <mergeCell ref="BI28:BP28"/>
    <mergeCell ref="BQ28:BR28"/>
    <mergeCell ref="A29:C29"/>
    <mergeCell ref="F29:H29"/>
    <mergeCell ref="I29:J29"/>
    <mergeCell ref="K29:Q29"/>
    <mergeCell ref="R29:S29"/>
    <mergeCell ref="W28:X28"/>
    <mergeCell ref="Y28:AE28"/>
    <mergeCell ref="AF28:AG28"/>
    <mergeCell ref="AH28:AN28"/>
    <mergeCell ref="AO28:AP28"/>
    <mergeCell ref="AQ28:AW28"/>
    <mergeCell ref="A28:C28"/>
    <mergeCell ref="F28:H28"/>
    <mergeCell ref="I28:J28"/>
    <mergeCell ref="K28:Q28"/>
    <mergeCell ref="R28:S28"/>
    <mergeCell ref="T28:V28"/>
    <mergeCell ref="A24:BP24"/>
    <mergeCell ref="A25:J27"/>
    <mergeCell ref="K25:AP25"/>
    <mergeCell ref="AQ25:AY27"/>
    <mergeCell ref="AZ25:BH27"/>
    <mergeCell ref="BI25:BR27"/>
    <mergeCell ref="K26:S27"/>
    <mergeCell ref="T26:X27"/>
    <mergeCell ref="Y26:AG27"/>
    <mergeCell ref="AH26:AP27"/>
    <mergeCell ref="AS22:AT22"/>
    <mergeCell ref="AU22:BB22"/>
    <mergeCell ref="BC22:BD22"/>
    <mergeCell ref="BE22:BF22"/>
    <mergeCell ref="BG22:BO22"/>
    <mergeCell ref="BP22:BQ22"/>
    <mergeCell ref="D22:U22"/>
    <mergeCell ref="V22:AD22"/>
    <mergeCell ref="AE22:AF22"/>
    <mergeCell ref="AG22:AH22"/>
    <mergeCell ref="AI22:AP22"/>
    <mergeCell ref="AQ22:AR22"/>
    <mergeCell ref="AS21:AT21"/>
    <mergeCell ref="AU21:BB21"/>
    <mergeCell ref="BC21:BD21"/>
    <mergeCell ref="BE21:BF21"/>
    <mergeCell ref="BG21:BO21"/>
    <mergeCell ref="BP21:BQ21"/>
    <mergeCell ref="V20:AF20"/>
    <mergeCell ref="AH20:AS20"/>
    <mergeCell ref="AT20:BE20"/>
    <mergeCell ref="BG20:BQ20"/>
    <mergeCell ref="D21:U21"/>
    <mergeCell ref="V21:AD21"/>
    <mergeCell ref="AE21:AF21"/>
    <mergeCell ref="AG21:AH21"/>
    <mergeCell ref="AI21:AP21"/>
    <mergeCell ref="AQ21:AR21"/>
    <mergeCell ref="AY17:BF17"/>
    <mergeCell ref="BG17:BH17"/>
    <mergeCell ref="BI17:BP17"/>
    <mergeCell ref="BQ17:BR17"/>
    <mergeCell ref="B18:D18"/>
    <mergeCell ref="E18:BQ19"/>
    <mergeCell ref="U17:AB17"/>
    <mergeCell ref="AC17:AD17"/>
    <mergeCell ref="AE17:AL17"/>
    <mergeCell ref="AM17:AN17"/>
    <mergeCell ref="AO17:AV17"/>
    <mergeCell ref="AW17:AX17"/>
    <mergeCell ref="AY16:BF16"/>
    <mergeCell ref="BG16:BH16"/>
    <mergeCell ref="BI16:BP16"/>
    <mergeCell ref="BQ16:BR16"/>
    <mergeCell ref="A17:C17"/>
    <mergeCell ref="D17:E17"/>
    <mergeCell ref="F17:H17"/>
    <mergeCell ref="I17:J17"/>
    <mergeCell ref="K17:R17"/>
    <mergeCell ref="S17:T17"/>
    <mergeCell ref="U16:AB16"/>
    <mergeCell ref="AC16:AD16"/>
    <mergeCell ref="AE16:AL16"/>
    <mergeCell ref="AM16:AN16"/>
    <mergeCell ref="AO16:AV16"/>
    <mergeCell ref="AW16:AX16"/>
    <mergeCell ref="AY15:BF15"/>
    <mergeCell ref="BG15:BH15"/>
    <mergeCell ref="BI15:BP15"/>
    <mergeCell ref="BQ15:BR15"/>
    <mergeCell ref="A16:C16"/>
    <mergeCell ref="D16:E16"/>
    <mergeCell ref="F16:H16"/>
    <mergeCell ref="I16:J16"/>
    <mergeCell ref="K16:R16"/>
    <mergeCell ref="S16:T16"/>
    <mergeCell ref="U15:AB15"/>
    <mergeCell ref="AC15:AD15"/>
    <mergeCell ref="AE15:AL15"/>
    <mergeCell ref="AM15:AN15"/>
    <mergeCell ref="AO15:AV15"/>
    <mergeCell ref="AW15:AX15"/>
    <mergeCell ref="A15:C15"/>
    <mergeCell ref="D15:E15"/>
    <mergeCell ref="F15:H15"/>
    <mergeCell ref="I15:J15"/>
    <mergeCell ref="K15:R15"/>
    <mergeCell ref="S15:T15"/>
    <mergeCell ref="BE12:BI12"/>
    <mergeCell ref="BJ12:BM12"/>
    <mergeCell ref="BN12:BR12"/>
    <mergeCell ref="A13:J14"/>
    <mergeCell ref="K13:T14"/>
    <mergeCell ref="U13:AD14"/>
    <mergeCell ref="AE13:AN14"/>
    <mergeCell ref="AO13:AX14"/>
    <mergeCell ref="AY13:BH14"/>
    <mergeCell ref="BI13:BR14"/>
    <mergeCell ref="AG12:AJ12"/>
    <mergeCell ref="AK12:AR12"/>
    <mergeCell ref="AS12:AT12"/>
    <mergeCell ref="AU12:AX12"/>
    <mergeCell ref="AY12:AZ12"/>
    <mergeCell ref="BA12:BD12"/>
    <mergeCell ref="A11:J11"/>
    <mergeCell ref="L11:M11"/>
    <mergeCell ref="AC11:AD11"/>
    <mergeCell ref="BB11:BC11"/>
    <mergeCell ref="A12:J12"/>
    <mergeCell ref="K12:T12"/>
    <mergeCell ref="U12:V12"/>
    <mergeCell ref="W12:Z12"/>
    <mergeCell ref="AA12:AB12"/>
    <mergeCell ref="AC12:AF12"/>
    <mergeCell ref="BJ9:BK9"/>
    <mergeCell ref="BL9:BO9"/>
    <mergeCell ref="BP9:BQ9"/>
    <mergeCell ref="AN10:AV10"/>
    <mergeCell ref="AW10:AZ10"/>
    <mergeCell ref="BA10:BO10"/>
    <mergeCell ref="BP10:BR10"/>
    <mergeCell ref="AT7:BD7"/>
    <mergeCell ref="BE7:BG7"/>
    <mergeCell ref="BH7:BR7"/>
    <mergeCell ref="A8:BP8"/>
    <mergeCell ref="A9:J10"/>
    <mergeCell ref="K9:AM10"/>
    <mergeCell ref="AN9:AV9"/>
    <mergeCell ref="AW9:BC9"/>
    <mergeCell ref="BD9:BE9"/>
    <mergeCell ref="BF9:BI9"/>
    <mergeCell ref="X7:Y7"/>
    <mergeCell ref="Z7:AE7"/>
    <mergeCell ref="AF7:AG7"/>
    <mergeCell ref="AH7:AK7"/>
    <mergeCell ref="AL7:AM7"/>
    <mergeCell ref="AN7:AS7"/>
    <mergeCell ref="A7:G7"/>
    <mergeCell ref="H7:M7"/>
    <mergeCell ref="N7:O7"/>
    <mergeCell ref="P7:R7"/>
    <mergeCell ref="S7:T7"/>
    <mergeCell ref="U7:W7"/>
    <mergeCell ref="AY1:BC1"/>
    <mergeCell ref="BD1:BR1"/>
    <mergeCell ref="A2:BR2"/>
    <mergeCell ref="A3:BR3"/>
    <mergeCell ref="A4:BP4"/>
    <mergeCell ref="A5:G6"/>
    <mergeCell ref="H5:AM6"/>
    <mergeCell ref="AN5:AS6"/>
    <mergeCell ref="AT5:BN5"/>
    <mergeCell ref="BO5:BR5"/>
  </mergeCells>
  <phoneticPr fontId="3"/>
  <dataValidations count="8">
    <dataValidation type="list" allowBlank="1" showInputMessage="1" showErrorMessage="1" sqref="H7">
      <formula1>$CD$9:$CD$18</formula1>
    </dataValidation>
    <dataValidation type="list" imeMode="disabled" allowBlank="1" showInputMessage="1" showErrorMessage="1" sqref="F15:H17 F28:H30 F36:H38">
      <formula1>"1,2,3,4,5,6,7,8,9,10,11,12"</formula1>
    </dataValidation>
    <dataValidation type="list" imeMode="disabled" allowBlank="1" showInputMessage="1" showErrorMessage="1" sqref="AH7:AK7">
      <formula1>"1,2,3"</formula1>
    </dataValidation>
    <dataValidation type="list" allowBlank="1" showInputMessage="1" showErrorMessage="1" sqref="L11:M11 AC11:AD11 BB11:BC11">
      <formula1>"□,■"</formula1>
    </dataValidation>
    <dataValidation type="list" imeMode="disabled" allowBlank="1" showInputMessage="1" showErrorMessage="1" sqref="A15:C17 A28:C30 A36:C38">
      <formula1>$CF$9:$CF$12</formula1>
    </dataValidation>
    <dataValidation imeMode="disabled" allowBlank="1" showInputMessage="1" showErrorMessage="1" sqref="BB10:BC10 BD10:BO11 BA10:BA11 P7:R7 U7:W7 AT7:BD7 BH7:BR7 W12:Z12 AC12:AF12 AU12:AX12 BA12:BD12 BJ12:BM12 U15:AB17 AY15:BF17 AU21:AU22 K28:Q30 T28:V30 AZ28:BF30 K36:Q38 AC36:AI38 BF9:BI9 BL9:BO9 AI21:AI22"/>
    <dataValidation type="list" allowBlank="1" showInputMessage="1" showErrorMessage="1" sqref="K12:T12 AW9:BC9 AK12:AR12">
      <formula1>$CE$9:$CE$13</formula1>
    </dataValidation>
    <dataValidation imeMode="fullKatakana" allowBlank="1" showInputMessage="1" showErrorMessage="1" sqref="K49:AG49 K52:AG52 K55:AG55 K58:AG58 K61:AG61"/>
  </dataValidations>
  <printOptions horizontalCentered="1"/>
  <pageMargins left="0.47244094488188981" right="0" top="0.47244094488188981" bottom="0.15748031496062992" header="0.31496062992125984" footer="0.31496062992125984"/>
  <pageSetup paperSize="9" scale="94" firstPageNumber="6" orientation="portrait" useFirstPageNumber="1" r:id="rId1"/>
  <rowBreaks count="1" manualBreakCount="1">
    <brk id="47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計算書（幼稚園）</vt:lpstr>
      <vt:lpstr>'計算書（幼稚園）'!Print_Area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19PC115</dc:creator>
  <cp:lastModifiedBy>19PC115</cp:lastModifiedBy>
  <dcterms:created xsi:type="dcterms:W3CDTF">2020-10-20T02:21:55Z</dcterms:created>
  <dcterms:modified xsi:type="dcterms:W3CDTF">2020-10-20T02:26:21Z</dcterms:modified>
</cp:coreProperties>
</file>